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crautonomagovco-my.sharepoint.com/personal/arojano_crautonoma_gov_co/Documents/RECURSO HIDRICO/METAS DE REDUCCION DE CARGA/2021/"/>
    </mc:Choice>
  </mc:AlternateContent>
  <xr:revisionPtr revIDLastSave="1" documentId="8_{C34D50D0-1969-4C30-926B-3B2840035C29}" xr6:coauthVersionLast="47" xr6:coauthVersionMax="47" xr10:uidLastSave="{FAA9275C-776A-43EA-95F1-B961A8FB936D}"/>
  <bookViews>
    <workbookView xWindow="-120" yWindow="-120" windowWidth="29040" windowHeight="15840" tabRatio="845" activeTab="12" xr2:uid="{00000000-000D-0000-FFFF-FFFF00000000}"/>
  </bookViews>
  <sheets>
    <sheet name="TRAMOS COMPARADOS" sheetId="26" r:id="rId1"/>
    <sheet name="RESUMEN AJUSTES" sheetId="25" r:id="rId2"/>
    <sheet name="TRAMOS y METAS AJSUTADOS" sheetId="24" state="hidden" r:id="rId3"/>
    <sheet name="TRAMOS y METAS NUEVAS" sheetId="22" r:id="rId4"/>
    <sheet name="TRAMOS " sheetId="21" state="hidden" r:id="rId5"/>
    <sheet name="INTERPRETACION RESULTADOS" sheetId="15" state="hidden" r:id="rId6"/>
    <sheet name="TAREAS URGENTES" sheetId="17" state="hidden" r:id="rId7"/>
    <sheet name="RESUMEN SULTADOS" sheetId="16" state="hidden" r:id="rId8"/>
    <sheet name="METAS T(5) AJUSTADO" sheetId="13" r:id="rId9"/>
    <sheet name="METAS  (4) AJUSTADO" sheetId="12" r:id="rId10"/>
    <sheet name="METAS T3 AJUSTADO" sheetId="11" r:id="rId11"/>
    <sheet name="METAS T2 AJUSTADO" sheetId="19" r:id="rId12"/>
    <sheet name="METAS T1-AJUSTADO" sheetId="10" r:id="rId13"/>
    <sheet name=" CARGAS de LEY PERMISIBLE ESP´S" sheetId="7" state="hidden" r:id="rId14"/>
    <sheet name="OBJ DE CALIDAD TRAMOS" sheetId="4" state="hidden" r:id="rId15"/>
    <sheet name="CRITERIOS EVALUACIÓN METAS" sheetId="6" state="hidden" r:id="rId16"/>
    <sheet name="PROCESO DE EVALUACIÓN" sheetId="3" state="hidden" r:id="rId17"/>
    <sheet name="CMP Y O DE CALIDAD" sheetId="1" state="hidden" r:id="rId18"/>
  </sheets>
  <externalReferences>
    <externalReference r:id="rId19"/>
    <externalReference r:id="rId20"/>
  </externalReferences>
  <definedNames>
    <definedName name="_xlnm._FilterDatabase" localSheetId="13" hidden="1">'[1]POBLACIÓN PROYEC DANE 2018-2020'!$A$1:$K$25</definedName>
  </definedNames>
  <calcPr calcId="191029"/>
</workbook>
</file>

<file path=xl/calcChain.xml><?xml version="1.0" encoding="utf-8"?>
<calcChain xmlns="http://schemas.openxmlformats.org/spreadsheetml/2006/main">
  <c r="P21" i="26" l="1"/>
  <c r="O21" i="26"/>
  <c r="C21" i="26"/>
  <c r="P20" i="26"/>
  <c r="O20" i="26"/>
  <c r="C20" i="26"/>
  <c r="P19" i="26"/>
  <c r="O19" i="26"/>
  <c r="C19" i="26"/>
  <c r="P18" i="26"/>
  <c r="O18" i="26"/>
  <c r="C18" i="26"/>
  <c r="P17" i="26"/>
  <c r="O17" i="26"/>
  <c r="C17" i="26"/>
  <c r="C22" i="26" s="1"/>
  <c r="C10" i="26"/>
  <c r="C9" i="26"/>
  <c r="C8" i="26"/>
  <c r="C7" i="26"/>
  <c r="C6" i="26"/>
  <c r="C11" i="26" s="1"/>
  <c r="E47" i="10" l="1"/>
  <c r="G47" i="10"/>
  <c r="F47" i="10"/>
  <c r="D47" i="10" s="1"/>
  <c r="E46" i="25" l="1"/>
  <c r="D46" i="25"/>
  <c r="E44" i="25"/>
  <c r="D44" i="25"/>
  <c r="E42" i="25"/>
  <c r="D42" i="25"/>
  <c r="E40" i="25"/>
  <c r="D40" i="25"/>
  <c r="E38" i="25"/>
  <c r="D38" i="25"/>
  <c r="E36" i="25"/>
  <c r="D36" i="25"/>
  <c r="E34" i="25"/>
  <c r="D34" i="25"/>
  <c r="E32" i="25"/>
  <c r="D32" i="25"/>
  <c r="E30" i="25"/>
  <c r="D30" i="25"/>
  <c r="E28" i="25"/>
  <c r="D28" i="25"/>
  <c r="E26" i="25"/>
  <c r="D26" i="25"/>
  <c r="E24" i="25"/>
  <c r="D24" i="25"/>
  <c r="E22" i="25"/>
  <c r="D22" i="25"/>
  <c r="E20" i="25"/>
  <c r="D20" i="25"/>
  <c r="E18" i="25"/>
  <c r="D18" i="25"/>
  <c r="E16" i="25"/>
  <c r="D16" i="25"/>
  <c r="G17" i="10"/>
  <c r="F17" i="10"/>
  <c r="E12" i="25"/>
  <c r="D12" i="25"/>
  <c r="E14" i="25"/>
  <c r="D14" i="25"/>
  <c r="P10" i="24" l="1"/>
  <c r="O10" i="24"/>
  <c r="C10" i="24"/>
  <c r="P9" i="24"/>
  <c r="O9" i="24"/>
  <c r="C9" i="24"/>
  <c r="P8" i="24"/>
  <c r="O8" i="24"/>
  <c r="C8" i="24"/>
  <c r="P7" i="24"/>
  <c r="O7" i="24"/>
  <c r="C7" i="24"/>
  <c r="P6" i="24"/>
  <c r="O6" i="24"/>
  <c r="C6" i="24"/>
  <c r="C11" i="24" s="1"/>
  <c r="T61" i="10"/>
  <c r="U61" i="10"/>
  <c r="V61" i="10"/>
  <c r="S61" i="10"/>
  <c r="R61" i="10"/>
  <c r="V62" i="10" l="1"/>
  <c r="U62" i="10"/>
  <c r="T62" i="10"/>
  <c r="S62" i="10"/>
  <c r="R62" i="10"/>
  <c r="T12" i="13"/>
  <c r="U12" i="13"/>
  <c r="V12" i="13"/>
  <c r="S12" i="13"/>
  <c r="R12" i="13"/>
  <c r="T39" i="12"/>
  <c r="V40" i="12"/>
  <c r="U40" i="12"/>
  <c r="T40" i="12"/>
  <c r="S40" i="12"/>
  <c r="R40" i="12"/>
  <c r="V39" i="12"/>
  <c r="S39" i="12"/>
  <c r="U39" i="12"/>
  <c r="R39" i="12"/>
  <c r="T15" i="12" l="1"/>
  <c r="U15" i="12"/>
  <c r="V15" i="12"/>
  <c r="S15" i="12"/>
  <c r="R15" i="12"/>
  <c r="T18" i="12"/>
  <c r="U18" i="12"/>
  <c r="V18" i="12"/>
  <c r="S18" i="12"/>
  <c r="R18" i="12"/>
  <c r="T16" i="12"/>
  <c r="U16" i="12"/>
  <c r="V16" i="12"/>
  <c r="S16" i="12"/>
  <c r="R16" i="12"/>
  <c r="W10" i="19"/>
  <c r="V10" i="19"/>
  <c r="U10" i="19"/>
  <c r="T10" i="19"/>
  <c r="S10" i="19"/>
  <c r="V10" i="13" l="1"/>
  <c r="U10" i="13"/>
  <c r="T10" i="13"/>
  <c r="S10" i="13"/>
  <c r="R10" i="13"/>
  <c r="V23" i="10" l="1"/>
  <c r="U23" i="10"/>
  <c r="T23" i="10"/>
  <c r="S23" i="10"/>
  <c r="R23" i="10"/>
  <c r="V9" i="11" l="1"/>
  <c r="U9" i="11"/>
  <c r="T9" i="11"/>
  <c r="S9" i="11"/>
  <c r="R9" i="11"/>
  <c r="G42" i="10" l="1"/>
  <c r="F42" i="10"/>
  <c r="P42" i="10"/>
  <c r="K42" i="10"/>
  <c r="N42" i="10"/>
  <c r="I42" i="10"/>
  <c r="D12" i="11"/>
  <c r="E12" i="11"/>
  <c r="J22" i="11" l="1"/>
  <c r="K22" i="11" s="1"/>
  <c r="L22" i="11" s="1"/>
  <c r="M22" i="11"/>
  <c r="H22" i="11"/>
  <c r="N22" i="11"/>
  <c r="O22" i="11"/>
  <c r="P22" i="11"/>
  <c r="Q22" i="11"/>
  <c r="E9" i="16" l="1"/>
  <c r="E6" i="16"/>
  <c r="C10" i="22"/>
  <c r="C9" i="22"/>
  <c r="C8" i="22"/>
  <c r="C7" i="22"/>
  <c r="C6" i="22"/>
  <c r="C11" i="22" l="1"/>
  <c r="Q71" i="10"/>
  <c r="P71" i="10"/>
  <c r="O71" i="10"/>
  <c r="N71" i="10"/>
  <c r="M71" i="10"/>
  <c r="L71" i="10"/>
  <c r="K71" i="10"/>
  <c r="J71" i="10"/>
  <c r="I71" i="10"/>
  <c r="H71" i="10"/>
  <c r="E31" i="11" l="1"/>
  <c r="M31" i="11" s="1"/>
  <c r="N31" i="11" s="1"/>
  <c r="D31" i="11"/>
  <c r="H31" i="11" s="1"/>
  <c r="I31" i="11" s="1"/>
  <c r="R14" i="19"/>
  <c r="N14" i="19" s="1"/>
  <c r="O14" i="19" s="1"/>
  <c r="P14" i="19" s="1"/>
  <c r="Q14" i="19" s="1"/>
  <c r="M14" i="19"/>
  <c r="I14" i="19" s="1"/>
  <c r="J14" i="19" s="1"/>
  <c r="K14" i="19" s="1"/>
  <c r="L14" i="19" s="1"/>
  <c r="R13" i="19"/>
  <c r="N13" i="19" s="1"/>
  <c r="O13" i="19" s="1"/>
  <c r="P13" i="19" s="1"/>
  <c r="Q13" i="19" s="1"/>
  <c r="M13" i="19"/>
  <c r="I13" i="19" s="1"/>
  <c r="J13" i="19" s="1"/>
  <c r="K13" i="19" s="1"/>
  <c r="L13" i="19" s="1"/>
  <c r="D22" i="12" l="1"/>
  <c r="N36" i="7" l="1"/>
  <c r="M36" i="7"/>
  <c r="L36" i="7"/>
  <c r="N35" i="7"/>
  <c r="M35" i="7"/>
  <c r="L35" i="7"/>
  <c r="N34" i="7"/>
  <c r="M34" i="7"/>
  <c r="P34" i="7" s="1"/>
  <c r="T34" i="7" s="1"/>
  <c r="L34" i="7"/>
  <c r="R33" i="7"/>
  <c r="Q33" i="7"/>
  <c r="N33" i="7"/>
  <c r="M33" i="7"/>
  <c r="L33" i="7"/>
  <c r="N32" i="7"/>
  <c r="M32" i="7"/>
  <c r="P32" i="7" s="1"/>
  <c r="L32" i="7"/>
  <c r="O32" i="7" s="1"/>
  <c r="R30" i="7"/>
  <c r="Q30" i="7"/>
  <c r="N30" i="7"/>
  <c r="M30" i="7"/>
  <c r="L30" i="7"/>
  <c r="R29" i="7"/>
  <c r="Q29" i="7"/>
  <c r="N29" i="7"/>
  <c r="M29" i="7"/>
  <c r="L29" i="7"/>
  <c r="R28" i="7"/>
  <c r="Q28" i="7"/>
  <c r="N28" i="7"/>
  <c r="M28" i="7"/>
  <c r="L28" i="7"/>
  <c r="R27" i="7"/>
  <c r="Q27" i="7"/>
  <c r="N27" i="7"/>
  <c r="M27" i="7"/>
  <c r="L27" i="7"/>
  <c r="N26" i="7"/>
  <c r="M26" i="7"/>
  <c r="L26" i="7"/>
  <c r="R25" i="7"/>
  <c r="Q25" i="7"/>
  <c r="N25" i="7"/>
  <c r="M25" i="7"/>
  <c r="L25" i="7"/>
  <c r="N24" i="7"/>
  <c r="M24" i="7"/>
  <c r="P24" i="7" s="1"/>
  <c r="T24" i="7" s="1"/>
  <c r="L24" i="7"/>
  <c r="O24" i="7" s="1"/>
  <c r="N23" i="7"/>
  <c r="M23" i="7"/>
  <c r="L23" i="7"/>
  <c r="R22" i="7"/>
  <c r="Q22" i="7"/>
  <c r="N22" i="7"/>
  <c r="M22" i="7"/>
  <c r="L22" i="7"/>
  <c r="R21" i="7"/>
  <c r="Q21" i="7"/>
  <c r="N21" i="7"/>
  <c r="M21" i="7"/>
  <c r="L21" i="7"/>
  <c r="R20" i="7"/>
  <c r="Q20" i="7"/>
  <c r="N20" i="7"/>
  <c r="M20" i="7"/>
  <c r="L20" i="7"/>
  <c r="R19" i="7"/>
  <c r="Q19" i="7"/>
  <c r="N19" i="7"/>
  <c r="M19" i="7"/>
  <c r="L19" i="7"/>
  <c r="N18" i="7"/>
  <c r="M18" i="7"/>
  <c r="L18" i="7"/>
  <c r="R17" i="7"/>
  <c r="Q17" i="7"/>
  <c r="N17" i="7"/>
  <c r="M17" i="7"/>
  <c r="P17" i="7" s="1"/>
  <c r="L17" i="7"/>
  <c r="O17" i="7" s="1"/>
  <c r="R16" i="7"/>
  <c r="Q16" i="7"/>
  <c r="N16" i="7"/>
  <c r="M16" i="7"/>
  <c r="P16" i="7" s="1"/>
  <c r="L16" i="7"/>
  <c r="R15" i="7"/>
  <c r="Q15" i="7"/>
  <c r="N15" i="7"/>
  <c r="M15" i="7"/>
  <c r="P15" i="7" s="1"/>
  <c r="L15" i="7"/>
  <c r="N14" i="7"/>
  <c r="M14" i="7"/>
  <c r="L14" i="7"/>
  <c r="O14" i="7" s="1"/>
  <c r="R13" i="7"/>
  <c r="Q13" i="7"/>
  <c r="N13" i="7"/>
  <c r="M13" i="7"/>
  <c r="L13" i="7"/>
  <c r="R12" i="7"/>
  <c r="Q12" i="7"/>
  <c r="N12" i="7"/>
  <c r="M12" i="7"/>
  <c r="P12" i="7" s="1"/>
  <c r="P13" i="7" s="1"/>
  <c r="L12" i="7"/>
  <c r="O12" i="7" s="1"/>
  <c r="O13" i="7" s="1"/>
  <c r="Z11" i="7"/>
  <c r="R11" i="7"/>
  <c r="Q11" i="7"/>
  <c r="S11" i="7" s="1"/>
  <c r="N11" i="7"/>
  <c r="M11" i="7"/>
  <c r="L11" i="7"/>
  <c r="Q70" i="10"/>
  <c r="P70" i="10"/>
  <c r="O70" i="10"/>
  <c r="L70" i="10"/>
  <c r="K70" i="10"/>
  <c r="J70" i="10"/>
  <c r="Q69" i="10"/>
  <c r="P69" i="10"/>
  <c r="O69" i="10"/>
  <c r="N69" i="10"/>
  <c r="M69" i="10"/>
  <c r="L69" i="10"/>
  <c r="K69" i="10"/>
  <c r="J69" i="10"/>
  <c r="I69" i="10"/>
  <c r="H69" i="10"/>
  <c r="Q68" i="10"/>
  <c r="P68" i="10"/>
  <c r="O68" i="10"/>
  <c r="L68" i="10"/>
  <c r="K68" i="10"/>
  <c r="J68" i="10"/>
  <c r="Q67" i="10"/>
  <c r="P67" i="10"/>
  <c r="O67" i="10"/>
  <c r="N67" i="10"/>
  <c r="M67" i="10"/>
  <c r="L67" i="10"/>
  <c r="K67" i="10"/>
  <c r="J67" i="10"/>
  <c r="Q66" i="10"/>
  <c r="P66" i="10"/>
  <c r="O66" i="10"/>
  <c r="N66" i="10"/>
  <c r="M66" i="10"/>
  <c r="L66" i="10"/>
  <c r="K66" i="10"/>
  <c r="J66" i="10"/>
  <c r="I66" i="10"/>
  <c r="H66" i="10"/>
  <c r="Q65" i="10"/>
  <c r="P65" i="10"/>
  <c r="O65" i="10"/>
  <c r="N65" i="10"/>
  <c r="M65" i="10"/>
  <c r="L65" i="10"/>
  <c r="K65" i="10"/>
  <c r="J65" i="10"/>
  <c r="I65" i="10"/>
  <c r="H65" i="10"/>
  <c r="L64" i="10"/>
  <c r="K64" i="10"/>
  <c r="J64" i="10"/>
  <c r="Q60" i="10"/>
  <c r="P60" i="10"/>
  <c r="O60" i="10"/>
  <c r="L60" i="10"/>
  <c r="K60" i="10"/>
  <c r="J60" i="10"/>
  <c r="Q59" i="10"/>
  <c r="P59" i="10"/>
  <c r="O59" i="10"/>
  <c r="N59" i="10"/>
  <c r="M59" i="10"/>
  <c r="L59" i="10"/>
  <c r="K59" i="10"/>
  <c r="J59" i="10"/>
  <c r="I59" i="10"/>
  <c r="H59" i="10"/>
  <c r="Q58" i="10"/>
  <c r="P58" i="10"/>
  <c r="O58" i="10"/>
  <c r="N58" i="10"/>
  <c r="M58" i="10"/>
  <c r="L58" i="10"/>
  <c r="K58" i="10"/>
  <c r="J58" i="10"/>
  <c r="I58" i="10"/>
  <c r="H58" i="10"/>
  <c r="Q57" i="10"/>
  <c r="P57" i="10"/>
  <c r="O57" i="10"/>
  <c r="N57" i="10"/>
  <c r="M57" i="10"/>
  <c r="L57" i="10"/>
  <c r="K57" i="10"/>
  <c r="J57" i="10"/>
  <c r="I57" i="10"/>
  <c r="H57" i="10"/>
  <c r="Q56" i="10"/>
  <c r="P56" i="10"/>
  <c r="O56" i="10"/>
  <c r="N56" i="10"/>
  <c r="M56" i="10"/>
  <c r="L56" i="10"/>
  <c r="K56" i="10"/>
  <c r="J56" i="10"/>
  <c r="I56" i="10"/>
  <c r="H56" i="10"/>
  <c r="Q55" i="10"/>
  <c r="P55" i="10"/>
  <c r="O55" i="10"/>
  <c r="N55" i="10"/>
  <c r="M55" i="10"/>
  <c r="L55" i="10"/>
  <c r="K55" i="10"/>
  <c r="J55" i="10"/>
  <c r="I55" i="10"/>
  <c r="H55" i="10"/>
  <c r="Q54" i="10"/>
  <c r="P54" i="10"/>
  <c r="O54" i="10"/>
  <c r="N54" i="10"/>
  <c r="M54" i="10"/>
  <c r="L54" i="10"/>
  <c r="K54" i="10"/>
  <c r="J54" i="10"/>
  <c r="I54" i="10"/>
  <c r="H54" i="10"/>
  <c r="Q53" i="10"/>
  <c r="P53" i="10"/>
  <c r="O53" i="10"/>
  <c r="L53" i="10"/>
  <c r="K53" i="10"/>
  <c r="J53" i="10"/>
  <c r="Q52" i="10"/>
  <c r="P52" i="10"/>
  <c r="O52" i="10"/>
  <c r="L52" i="10"/>
  <c r="K52" i="10"/>
  <c r="J52" i="10"/>
  <c r="Q51" i="10"/>
  <c r="P51" i="10"/>
  <c r="O51" i="10"/>
  <c r="N51" i="10"/>
  <c r="M51" i="10"/>
  <c r="L51" i="10"/>
  <c r="K51" i="10"/>
  <c r="J51" i="10"/>
  <c r="I51" i="10"/>
  <c r="H51" i="10"/>
  <c r="Q50" i="10"/>
  <c r="P50" i="10"/>
  <c r="O50" i="10"/>
  <c r="N50" i="10"/>
  <c r="M50" i="10"/>
  <c r="L50" i="10"/>
  <c r="K50" i="10"/>
  <c r="J50" i="10"/>
  <c r="I50" i="10"/>
  <c r="H50" i="10"/>
  <c r="Q49" i="10"/>
  <c r="P49" i="10"/>
  <c r="O49" i="10"/>
  <c r="L49" i="10"/>
  <c r="K49" i="10"/>
  <c r="J49" i="10"/>
  <c r="Q48" i="10"/>
  <c r="P48" i="10"/>
  <c r="O48" i="10"/>
  <c r="N48" i="10"/>
  <c r="M48" i="10"/>
  <c r="L48" i="10"/>
  <c r="K48" i="10"/>
  <c r="J48" i="10"/>
  <c r="I48" i="10"/>
  <c r="H48" i="10"/>
  <c r="Q46" i="10"/>
  <c r="P46" i="10"/>
  <c r="O46" i="10"/>
  <c r="N46" i="10"/>
  <c r="M46" i="10"/>
  <c r="L46" i="10"/>
  <c r="K46" i="10"/>
  <c r="J46" i="10"/>
  <c r="I46" i="10"/>
  <c r="H46" i="10"/>
  <c r="Q45" i="10"/>
  <c r="P45" i="10"/>
  <c r="O45" i="10"/>
  <c r="N45" i="10"/>
  <c r="M45" i="10"/>
  <c r="L45" i="10"/>
  <c r="K45" i="10"/>
  <c r="J45" i="10"/>
  <c r="I45" i="10"/>
  <c r="H45" i="10"/>
  <c r="Q44" i="10"/>
  <c r="P44" i="10"/>
  <c r="O44" i="10"/>
  <c r="N44" i="10"/>
  <c r="M44" i="10"/>
  <c r="L44" i="10"/>
  <c r="K44" i="10"/>
  <c r="J44" i="10"/>
  <c r="I44" i="10"/>
  <c r="H44" i="10"/>
  <c r="Q43" i="10"/>
  <c r="P43" i="10"/>
  <c r="O43" i="10"/>
  <c r="N43" i="10"/>
  <c r="M43" i="10"/>
  <c r="L43" i="10"/>
  <c r="K43" i="10"/>
  <c r="J43" i="10"/>
  <c r="I43" i="10"/>
  <c r="H43" i="10"/>
  <c r="Q41" i="10"/>
  <c r="P41" i="10"/>
  <c r="O41" i="10"/>
  <c r="L41" i="10"/>
  <c r="K41" i="10"/>
  <c r="J41" i="10"/>
  <c r="Q40" i="10"/>
  <c r="P40" i="10"/>
  <c r="O40" i="10"/>
  <c r="N40" i="10"/>
  <c r="M40" i="10"/>
  <c r="L40" i="10"/>
  <c r="K40" i="10"/>
  <c r="J40" i="10"/>
  <c r="I40" i="10"/>
  <c r="H40" i="10"/>
  <c r="Q39" i="10"/>
  <c r="P39" i="10"/>
  <c r="O39" i="10"/>
  <c r="N39" i="10"/>
  <c r="M39" i="10"/>
  <c r="L39" i="10"/>
  <c r="K39" i="10"/>
  <c r="J39" i="10"/>
  <c r="I39" i="10"/>
  <c r="H39" i="10"/>
  <c r="Q38" i="10"/>
  <c r="P38" i="10"/>
  <c r="O38" i="10"/>
  <c r="L38" i="10"/>
  <c r="K38" i="10"/>
  <c r="J38" i="10"/>
  <c r="Q37" i="10"/>
  <c r="P37" i="10"/>
  <c r="O37" i="10"/>
  <c r="N37" i="10"/>
  <c r="M37" i="10"/>
  <c r="L37" i="10"/>
  <c r="K37" i="10"/>
  <c r="J37" i="10"/>
  <c r="I37" i="10"/>
  <c r="H37" i="10"/>
  <c r="Q35" i="10"/>
  <c r="P35" i="10"/>
  <c r="O35" i="10"/>
  <c r="N35" i="10"/>
  <c r="M35" i="10"/>
  <c r="L35" i="10"/>
  <c r="K35" i="10"/>
  <c r="J35" i="10"/>
  <c r="I35" i="10"/>
  <c r="H35" i="10"/>
  <c r="Q34" i="10"/>
  <c r="P34" i="10"/>
  <c r="O34" i="10"/>
  <c r="L34" i="10"/>
  <c r="K34" i="10"/>
  <c r="J34" i="10"/>
  <c r="Q33" i="10"/>
  <c r="P33" i="10"/>
  <c r="O33" i="10"/>
  <c r="L33" i="10"/>
  <c r="K33" i="10"/>
  <c r="J33" i="10"/>
  <c r="Q32" i="10"/>
  <c r="P32" i="10"/>
  <c r="O32" i="10"/>
  <c r="L32" i="10"/>
  <c r="K32" i="10"/>
  <c r="J32" i="10"/>
  <c r="Q31" i="10"/>
  <c r="P31" i="10"/>
  <c r="O31" i="10"/>
  <c r="L31" i="10"/>
  <c r="K31" i="10"/>
  <c r="J31" i="10"/>
  <c r="Q30" i="10"/>
  <c r="P30" i="10"/>
  <c r="O30" i="10"/>
  <c r="N30" i="10"/>
  <c r="M30" i="10"/>
  <c r="L30" i="10"/>
  <c r="K30" i="10"/>
  <c r="J30" i="10"/>
  <c r="I30" i="10"/>
  <c r="H30" i="10"/>
  <c r="Q29" i="10"/>
  <c r="P29" i="10"/>
  <c r="O29" i="10"/>
  <c r="N29" i="10"/>
  <c r="M29" i="10"/>
  <c r="L29" i="10"/>
  <c r="K29" i="10"/>
  <c r="J29" i="10"/>
  <c r="I29" i="10"/>
  <c r="H29" i="10"/>
  <c r="Q28" i="10"/>
  <c r="P28" i="10"/>
  <c r="O28" i="10"/>
  <c r="N28" i="10"/>
  <c r="M28" i="10"/>
  <c r="L28" i="10"/>
  <c r="K28" i="10"/>
  <c r="J28" i="10"/>
  <c r="I28" i="10"/>
  <c r="H28" i="10"/>
  <c r="Q27" i="10"/>
  <c r="P27" i="10"/>
  <c r="O27" i="10"/>
  <c r="N27" i="10"/>
  <c r="M27" i="10"/>
  <c r="L27" i="10"/>
  <c r="K27" i="10"/>
  <c r="J27" i="10"/>
  <c r="I27" i="10"/>
  <c r="H27" i="10"/>
  <c r="Q26" i="10"/>
  <c r="P26" i="10"/>
  <c r="O26" i="10"/>
  <c r="N26" i="10"/>
  <c r="M26" i="10"/>
  <c r="L26" i="10"/>
  <c r="K26" i="10"/>
  <c r="J26" i="10"/>
  <c r="I26" i="10"/>
  <c r="H26" i="10"/>
  <c r="Q25" i="10"/>
  <c r="P25" i="10"/>
  <c r="O25" i="10"/>
  <c r="N25" i="10"/>
  <c r="M25" i="10"/>
  <c r="L25" i="10"/>
  <c r="K25" i="10"/>
  <c r="J25" i="10"/>
  <c r="I25" i="10"/>
  <c r="H25" i="10"/>
  <c r="Q24" i="10"/>
  <c r="P24" i="10"/>
  <c r="O24" i="10"/>
  <c r="N24" i="10"/>
  <c r="M24" i="10"/>
  <c r="L24" i="10"/>
  <c r="K24" i="10"/>
  <c r="J24" i="10"/>
  <c r="I24" i="10"/>
  <c r="H24" i="10"/>
  <c r="Q21" i="10"/>
  <c r="P21" i="10"/>
  <c r="O21" i="10"/>
  <c r="N21" i="10"/>
  <c r="M21" i="10"/>
  <c r="L21" i="10"/>
  <c r="K21" i="10"/>
  <c r="J21" i="10"/>
  <c r="I21" i="10"/>
  <c r="H21" i="10"/>
  <c r="Q20" i="10"/>
  <c r="P20" i="10"/>
  <c r="O20" i="10"/>
  <c r="N20" i="10"/>
  <c r="M20" i="10"/>
  <c r="L20" i="10"/>
  <c r="K20" i="10"/>
  <c r="J20" i="10"/>
  <c r="I20" i="10"/>
  <c r="H20" i="10"/>
  <c r="Q19" i="10"/>
  <c r="P19" i="10"/>
  <c r="O19" i="10"/>
  <c r="N19" i="10"/>
  <c r="M19" i="10"/>
  <c r="L19" i="10"/>
  <c r="K19" i="10"/>
  <c r="J19" i="10"/>
  <c r="I19" i="10"/>
  <c r="H19" i="10"/>
  <c r="Q18" i="10"/>
  <c r="P18" i="10"/>
  <c r="O18" i="10"/>
  <c r="N18" i="10"/>
  <c r="M18" i="10"/>
  <c r="L18" i="10"/>
  <c r="K18" i="10"/>
  <c r="J18" i="10"/>
  <c r="I18" i="10"/>
  <c r="H18" i="10"/>
  <c r="Q16" i="10"/>
  <c r="P16" i="10"/>
  <c r="O16" i="10"/>
  <c r="N16" i="10"/>
  <c r="M16" i="10"/>
  <c r="L16" i="10"/>
  <c r="K16" i="10"/>
  <c r="J16" i="10"/>
  <c r="I16" i="10"/>
  <c r="H16" i="10"/>
  <c r="Q15" i="10"/>
  <c r="P15" i="10"/>
  <c r="O15" i="10"/>
  <c r="N15" i="10"/>
  <c r="M15" i="10"/>
  <c r="L15" i="10"/>
  <c r="K15" i="10"/>
  <c r="J15" i="10"/>
  <c r="I15" i="10"/>
  <c r="H15" i="10"/>
  <c r="Q14" i="10"/>
  <c r="P14" i="10"/>
  <c r="O14" i="10"/>
  <c r="L14" i="10"/>
  <c r="K14" i="10"/>
  <c r="J14" i="10"/>
  <c r="Q13" i="10"/>
  <c r="P13" i="10"/>
  <c r="O13" i="10"/>
  <c r="N13" i="10"/>
  <c r="M13" i="10"/>
  <c r="L13" i="10"/>
  <c r="K13" i="10"/>
  <c r="J13" i="10"/>
  <c r="I13" i="10"/>
  <c r="H13" i="10"/>
  <c r="Q12" i="10"/>
  <c r="P12" i="10"/>
  <c r="O12" i="10"/>
  <c r="N12" i="10"/>
  <c r="M12" i="10"/>
  <c r="L12" i="10"/>
  <c r="K12" i="10"/>
  <c r="J12" i="10"/>
  <c r="I12" i="10"/>
  <c r="H12" i="10"/>
  <c r="Q11" i="10"/>
  <c r="P11" i="10"/>
  <c r="O11" i="10"/>
  <c r="N11" i="10"/>
  <c r="M11" i="10"/>
  <c r="L11" i="10"/>
  <c r="K11" i="10"/>
  <c r="J11" i="10"/>
  <c r="I11" i="10"/>
  <c r="H11" i="10"/>
  <c r="Q10" i="10"/>
  <c r="P10" i="10"/>
  <c r="O10" i="10"/>
  <c r="L10" i="10"/>
  <c r="K10" i="10"/>
  <c r="J10" i="10"/>
  <c r="Q9" i="10"/>
  <c r="P9" i="10"/>
  <c r="O9" i="10"/>
  <c r="N9" i="10"/>
  <c r="M9" i="10"/>
  <c r="L9" i="10"/>
  <c r="K9" i="10"/>
  <c r="J9" i="10"/>
  <c r="I9" i="10"/>
  <c r="H9" i="10"/>
  <c r="Q8" i="10"/>
  <c r="P8" i="10"/>
  <c r="O8" i="10"/>
  <c r="L8" i="10"/>
  <c r="K8" i="10"/>
  <c r="J8" i="10"/>
  <c r="Q7" i="10"/>
  <c r="P7" i="10"/>
  <c r="O7" i="10"/>
  <c r="N7" i="10"/>
  <c r="M7" i="10"/>
  <c r="L7" i="10"/>
  <c r="K7" i="10"/>
  <c r="J7" i="10"/>
  <c r="I7" i="10"/>
  <c r="H7" i="10"/>
  <c r="Q6" i="10"/>
  <c r="P6" i="10"/>
  <c r="O6" i="10"/>
  <c r="N6" i="10"/>
  <c r="M6" i="10"/>
  <c r="L6" i="10"/>
  <c r="K6" i="10"/>
  <c r="J6" i="10"/>
  <c r="I6" i="10"/>
  <c r="H6" i="10"/>
  <c r="Q30" i="11"/>
  <c r="P30" i="11"/>
  <c r="O30" i="11"/>
  <c r="N30" i="11"/>
  <c r="L30" i="11"/>
  <c r="K30" i="11"/>
  <c r="J30" i="11"/>
  <c r="I30" i="11"/>
  <c r="Q29" i="11"/>
  <c r="P29" i="11"/>
  <c r="O29" i="11"/>
  <c r="N29" i="11"/>
  <c r="L29" i="11"/>
  <c r="K29" i="11"/>
  <c r="J29" i="11"/>
  <c r="I29" i="11"/>
  <c r="Q28" i="11"/>
  <c r="P28" i="11"/>
  <c r="O28" i="11"/>
  <c r="N28" i="11"/>
  <c r="L28" i="11"/>
  <c r="K28" i="11"/>
  <c r="J28" i="11"/>
  <c r="I28" i="11"/>
  <c r="Q27" i="11"/>
  <c r="P27" i="11"/>
  <c r="O27" i="11"/>
  <c r="N27" i="11"/>
  <c r="L27" i="11"/>
  <c r="K27" i="11"/>
  <c r="J27" i="11"/>
  <c r="I27" i="11"/>
  <c r="Q26" i="11"/>
  <c r="P26" i="11"/>
  <c r="O26" i="11"/>
  <c r="N26" i="11"/>
  <c r="L26" i="11"/>
  <c r="K26" i="11"/>
  <c r="J26" i="11"/>
  <c r="I26" i="11"/>
  <c r="Q25" i="11"/>
  <c r="P25" i="11"/>
  <c r="O25" i="11"/>
  <c r="N25" i="11"/>
  <c r="L25" i="11"/>
  <c r="K25" i="11"/>
  <c r="J25" i="11"/>
  <c r="I25" i="11"/>
  <c r="Q24" i="11"/>
  <c r="P24" i="11"/>
  <c r="O24" i="11"/>
  <c r="N24" i="11"/>
  <c r="M24" i="11"/>
  <c r="L24" i="11"/>
  <c r="K24" i="11"/>
  <c r="J24" i="11"/>
  <c r="I24" i="11"/>
  <c r="H24" i="11"/>
  <c r="Q23" i="11"/>
  <c r="P23" i="11"/>
  <c r="O23" i="11"/>
  <c r="N23" i="11"/>
  <c r="L23" i="11"/>
  <c r="K23" i="11"/>
  <c r="J23" i="11"/>
  <c r="I23" i="11"/>
  <c r="Q21" i="11"/>
  <c r="P21" i="11"/>
  <c r="O21" i="11"/>
  <c r="N21" i="11"/>
  <c r="M21" i="11"/>
  <c r="L21" i="11"/>
  <c r="K21" i="11"/>
  <c r="J21" i="11"/>
  <c r="I21" i="11"/>
  <c r="H21" i="11"/>
  <c r="Q20" i="11"/>
  <c r="P20" i="11"/>
  <c r="O20" i="11"/>
  <c r="N20" i="11"/>
  <c r="M20" i="11"/>
  <c r="L20" i="11"/>
  <c r="K20" i="11"/>
  <c r="J20" i="11"/>
  <c r="I20" i="11"/>
  <c r="H20" i="11"/>
  <c r="Q19" i="11"/>
  <c r="P19" i="11"/>
  <c r="O19" i="11"/>
  <c r="N19" i="11"/>
  <c r="L19" i="11"/>
  <c r="K19" i="11"/>
  <c r="J19" i="11"/>
  <c r="I19" i="11"/>
  <c r="Q18" i="11"/>
  <c r="P18" i="11"/>
  <c r="O18" i="11"/>
  <c r="N18" i="11"/>
  <c r="M18" i="11"/>
  <c r="L18" i="11"/>
  <c r="K18" i="11"/>
  <c r="J18" i="11"/>
  <c r="I18" i="11"/>
  <c r="H18" i="11"/>
  <c r="Q17" i="11"/>
  <c r="P17" i="11"/>
  <c r="O17" i="11"/>
  <c r="N17" i="11"/>
  <c r="M17" i="11"/>
  <c r="L17" i="11"/>
  <c r="K17" i="11"/>
  <c r="J17" i="11"/>
  <c r="I17" i="11"/>
  <c r="H17" i="11"/>
  <c r="Q16" i="11"/>
  <c r="P16" i="11"/>
  <c r="O16" i="11"/>
  <c r="N16" i="11"/>
  <c r="L16" i="11"/>
  <c r="K16" i="11"/>
  <c r="J16" i="11"/>
  <c r="I16" i="11"/>
  <c r="Q15" i="11"/>
  <c r="P15" i="11"/>
  <c r="O15" i="11"/>
  <c r="N15" i="11"/>
  <c r="M15" i="11"/>
  <c r="L15" i="11"/>
  <c r="K15" i="11"/>
  <c r="J15" i="11"/>
  <c r="I15" i="11"/>
  <c r="H15" i="11"/>
  <c r="Q14" i="11"/>
  <c r="P14" i="11"/>
  <c r="O14" i="11"/>
  <c r="N14" i="11"/>
  <c r="M14" i="11"/>
  <c r="L14" i="11"/>
  <c r="K14" i="11"/>
  <c r="J14" i="11"/>
  <c r="I14" i="11"/>
  <c r="H14" i="11"/>
  <c r="Q13" i="11"/>
  <c r="P13" i="11"/>
  <c r="O13" i="11"/>
  <c r="N13" i="11"/>
  <c r="M13" i="11"/>
  <c r="L13" i="11"/>
  <c r="K13" i="11"/>
  <c r="J13" i="11"/>
  <c r="I13" i="11"/>
  <c r="H13" i="11"/>
  <c r="Q11" i="11"/>
  <c r="P11" i="11"/>
  <c r="O11" i="11"/>
  <c r="N11" i="11"/>
  <c r="M11" i="11"/>
  <c r="L11" i="11"/>
  <c r="K11" i="11"/>
  <c r="J11" i="11"/>
  <c r="I11" i="11"/>
  <c r="H11" i="11"/>
  <c r="Q10" i="11"/>
  <c r="P10" i="11"/>
  <c r="O10" i="11"/>
  <c r="N10" i="11"/>
  <c r="L10" i="11"/>
  <c r="K10" i="11"/>
  <c r="J10" i="11"/>
  <c r="I10" i="11"/>
  <c r="Q8" i="11"/>
  <c r="P8" i="11"/>
  <c r="O8" i="11"/>
  <c r="N8" i="11"/>
  <c r="M8" i="11"/>
  <c r="L8" i="11"/>
  <c r="K8" i="11"/>
  <c r="J8" i="11"/>
  <c r="I8" i="11"/>
  <c r="H8" i="11"/>
  <c r="Q7" i="11"/>
  <c r="P7" i="11"/>
  <c r="O7" i="11"/>
  <c r="N7" i="11"/>
  <c r="M7" i="11"/>
  <c r="L7" i="11"/>
  <c r="K7" i="11"/>
  <c r="J7" i="11"/>
  <c r="I7" i="11"/>
  <c r="H7" i="11"/>
  <c r="Q38" i="12"/>
  <c r="P38" i="12"/>
  <c r="O38" i="12"/>
  <c r="N38" i="12"/>
  <c r="M38" i="12"/>
  <c r="L38" i="12"/>
  <c r="K38" i="12"/>
  <c r="J38" i="12"/>
  <c r="I38" i="12"/>
  <c r="H38" i="12"/>
  <c r="Q37" i="12"/>
  <c r="P37" i="12"/>
  <c r="O37" i="12"/>
  <c r="N37" i="12"/>
  <c r="L37" i="12"/>
  <c r="K37" i="12"/>
  <c r="J37" i="12"/>
  <c r="I37" i="12"/>
  <c r="Q36" i="12"/>
  <c r="P36" i="12"/>
  <c r="O36" i="12"/>
  <c r="N36" i="12"/>
  <c r="M36" i="12"/>
  <c r="L36" i="12"/>
  <c r="K36" i="12"/>
  <c r="J36" i="12"/>
  <c r="I36" i="12"/>
  <c r="H36" i="12"/>
  <c r="Q35" i="12"/>
  <c r="P35" i="12"/>
  <c r="O35" i="12"/>
  <c r="N35" i="12"/>
  <c r="L35" i="12"/>
  <c r="K35" i="12"/>
  <c r="J35" i="12"/>
  <c r="I35" i="12"/>
  <c r="Q34" i="12"/>
  <c r="P34" i="12"/>
  <c r="O34" i="12"/>
  <c r="N34" i="12"/>
  <c r="L34" i="12"/>
  <c r="K34" i="12"/>
  <c r="J34" i="12"/>
  <c r="I34" i="12"/>
  <c r="Q33" i="12"/>
  <c r="P33" i="12"/>
  <c r="O33" i="12"/>
  <c r="N33" i="12"/>
  <c r="L33" i="12"/>
  <c r="K33" i="12"/>
  <c r="J33" i="12"/>
  <c r="I33" i="12"/>
  <c r="Q32" i="12"/>
  <c r="P32" i="12"/>
  <c r="O32" i="12"/>
  <c r="N32" i="12"/>
  <c r="M32" i="12"/>
  <c r="L32" i="12"/>
  <c r="K32" i="12"/>
  <c r="J32" i="12"/>
  <c r="I32" i="12"/>
  <c r="H32" i="12"/>
  <c r="Q31" i="12"/>
  <c r="P31" i="12"/>
  <c r="O31" i="12"/>
  <c r="N31" i="12"/>
  <c r="L31" i="12"/>
  <c r="K31" i="12"/>
  <c r="J31" i="12"/>
  <c r="I31" i="12"/>
  <c r="Q30" i="12"/>
  <c r="P30" i="12"/>
  <c r="O30" i="12"/>
  <c r="N30" i="12"/>
  <c r="L30" i="12"/>
  <c r="K30" i="12"/>
  <c r="J30" i="12"/>
  <c r="I30" i="12"/>
  <c r="Q29" i="12"/>
  <c r="P29" i="12"/>
  <c r="O29" i="12"/>
  <c r="N29" i="12"/>
  <c r="L29" i="12"/>
  <c r="K29" i="12"/>
  <c r="J29" i="12"/>
  <c r="I29" i="12"/>
  <c r="Q28" i="12"/>
  <c r="P28" i="12"/>
  <c r="O28" i="12"/>
  <c r="N28" i="12"/>
  <c r="L28" i="12"/>
  <c r="K28" i="12"/>
  <c r="J28" i="12"/>
  <c r="I28" i="12"/>
  <c r="Q27" i="12"/>
  <c r="P27" i="12"/>
  <c r="O27" i="12"/>
  <c r="N27" i="12"/>
  <c r="L27" i="12"/>
  <c r="K27" i="12"/>
  <c r="J27" i="12"/>
  <c r="I27" i="12"/>
  <c r="Q26" i="12"/>
  <c r="P26" i="12"/>
  <c r="O26" i="12"/>
  <c r="N26" i="12"/>
  <c r="M26" i="12"/>
  <c r="L26" i="12"/>
  <c r="K26" i="12"/>
  <c r="J26" i="12"/>
  <c r="I26" i="12"/>
  <c r="H26" i="12"/>
  <c r="Q25" i="12"/>
  <c r="P25" i="12"/>
  <c r="O25" i="12"/>
  <c r="N25" i="12"/>
  <c r="M25" i="12"/>
  <c r="L25" i="12"/>
  <c r="K25" i="12"/>
  <c r="J25" i="12"/>
  <c r="I25" i="12"/>
  <c r="H25" i="12"/>
  <c r="Q24" i="12"/>
  <c r="P24" i="12"/>
  <c r="O24" i="12"/>
  <c r="N24" i="12"/>
  <c r="L24" i="12"/>
  <c r="K24" i="12"/>
  <c r="J24" i="12"/>
  <c r="I24" i="12"/>
  <c r="Q23" i="12"/>
  <c r="P23" i="12"/>
  <c r="O23" i="12"/>
  <c r="N23" i="12"/>
  <c r="L23" i="12"/>
  <c r="K23" i="12"/>
  <c r="J23" i="12"/>
  <c r="I23" i="12"/>
  <c r="E22" i="12"/>
  <c r="M22" i="12" s="1"/>
  <c r="H22" i="12"/>
  <c r="Q21" i="12"/>
  <c r="P21" i="12"/>
  <c r="O21" i="12"/>
  <c r="N21" i="12"/>
  <c r="L21" i="12"/>
  <c r="K21" i="12"/>
  <c r="J21" i="12"/>
  <c r="I21" i="12"/>
  <c r="Q20" i="12"/>
  <c r="P20" i="12"/>
  <c r="O20" i="12"/>
  <c r="N20" i="12"/>
  <c r="L20" i="12"/>
  <c r="K20" i="12"/>
  <c r="J20" i="12"/>
  <c r="I20" i="12"/>
  <c r="Q19" i="12"/>
  <c r="P19" i="12"/>
  <c r="O19" i="12"/>
  <c r="N19" i="12"/>
  <c r="L19" i="12"/>
  <c r="K19" i="12"/>
  <c r="J19" i="12"/>
  <c r="I19" i="12"/>
  <c r="Q17" i="12"/>
  <c r="P17" i="12"/>
  <c r="O17" i="12"/>
  <c r="N17" i="12"/>
  <c r="M17" i="12"/>
  <c r="L17" i="12"/>
  <c r="K17" i="12"/>
  <c r="J17" i="12"/>
  <c r="I17" i="12"/>
  <c r="H17" i="12"/>
  <c r="Q14" i="12"/>
  <c r="P14" i="12"/>
  <c r="O14" i="12"/>
  <c r="N14" i="12"/>
  <c r="M14" i="12"/>
  <c r="L14" i="12"/>
  <c r="K14" i="12"/>
  <c r="J14" i="12"/>
  <c r="I14" i="12"/>
  <c r="H14" i="12"/>
  <c r="Q13" i="12"/>
  <c r="P13" i="12"/>
  <c r="O13" i="12"/>
  <c r="N13" i="12"/>
  <c r="L13" i="12"/>
  <c r="K13" i="12"/>
  <c r="J13" i="12"/>
  <c r="I13" i="12"/>
  <c r="Q12" i="12"/>
  <c r="P12" i="12"/>
  <c r="O12" i="12"/>
  <c r="N12" i="12"/>
  <c r="M12" i="12"/>
  <c r="L12" i="12"/>
  <c r="K12" i="12"/>
  <c r="J12" i="12"/>
  <c r="I12" i="12"/>
  <c r="H12" i="12"/>
  <c r="Q11" i="12"/>
  <c r="P11" i="12"/>
  <c r="O11" i="12"/>
  <c r="N11" i="12"/>
  <c r="L11" i="12"/>
  <c r="K11" i="12"/>
  <c r="J11" i="12"/>
  <c r="I11" i="12"/>
  <c r="Q10" i="12"/>
  <c r="P10" i="12"/>
  <c r="O10" i="12"/>
  <c r="N10" i="12"/>
  <c r="M10" i="12"/>
  <c r="L10" i="12"/>
  <c r="K10" i="12"/>
  <c r="J10" i="12"/>
  <c r="I10" i="12"/>
  <c r="H10" i="12"/>
  <c r="Q9" i="12"/>
  <c r="P9" i="12"/>
  <c r="O9" i="12"/>
  <c r="N9" i="12"/>
  <c r="M9" i="12"/>
  <c r="L9" i="12"/>
  <c r="K9" i="12"/>
  <c r="J9" i="12"/>
  <c r="I9" i="12"/>
  <c r="H9" i="12"/>
  <c r="Q8" i="12"/>
  <c r="P8" i="12"/>
  <c r="O8" i="12"/>
  <c r="N8" i="12"/>
  <c r="M8" i="12"/>
  <c r="L8" i="12"/>
  <c r="K8" i="12"/>
  <c r="J8" i="12"/>
  <c r="I8" i="12"/>
  <c r="H8" i="12"/>
  <c r="Q38" i="13"/>
  <c r="P38" i="13"/>
  <c r="O38" i="13"/>
  <c r="N38" i="13"/>
  <c r="L38" i="13"/>
  <c r="K38" i="13"/>
  <c r="J38" i="13"/>
  <c r="I38" i="13"/>
  <c r="Q37" i="13"/>
  <c r="P37" i="13"/>
  <c r="O37" i="13"/>
  <c r="N37" i="13"/>
  <c r="L37" i="13"/>
  <c r="K37" i="13"/>
  <c r="J37" i="13"/>
  <c r="I37" i="13"/>
  <c r="Q36" i="13"/>
  <c r="P36" i="13"/>
  <c r="O36" i="13"/>
  <c r="N36" i="13"/>
  <c r="M36" i="13"/>
  <c r="L36" i="13"/>
  <c r="K36" i="13"/>
  <c r="J36" i="13"/>
  <c r="I36" i="13"/>
  <c r="H36" i="13"/>
  <c r="Q35" i="13"/>
  <c r="P35" i="13"/>
  <c r="O35" i="13"/>
  <c r="N35" i="13"/>
  <c r="L35" i="13"/>
  <c r="K35" i="13"/>
  <c r="J35" i="13"/>
  <c r="I35" i="13"/>
  <c r="Q34" i="13"/>
  <c r="P34" i="13"/>
  <c r="O34" i="13"/>
  <c r="N34" i="13"/>
  <c r="L34" i="13"/>
  <c r="K34" i="13"/>
  <c r="J34" i="13"/>
  <c r="I34" i="13"/>
  <c r="Q33" i="13"/>
  <c r="P33" i="13"/>
  <c r="O33" i="13"/>
  <c r="N33" i="13"/>
  <c r="L33" i="13"/>
  <c r="K33" i="13"/>
  <c r="J33" i="13"/>
  <c r="I33" i="13"/>
  <c r="Q32" i="13"/>
  <c r="P32" i="13"/>
  <c r="O32" i="13"/>
  <c r="N32" i="13"/>
  <c r="L32" i="13"/>
  <c r="K32" i="13"/>
  <c r="J32" i="13"/>
  <c r="I32" i="13"/>
  <c r="Q31" i="13"/>
  <c r="P31" i="13"/>
  <c r="O31" i="13"/>
  <c r="N31" i="13"/>
  <c r="M31" i="13"/>
  <c r="L31" i="13"/>
  <c r="K31" i="13"/>
  <c r="J31" i="13"/>
  <c r="I31" i="13"/>
  <c r="H31" i="13"/>
  <c r="Q30" i="13"/>
  <c r="P30" i="13"/>
  <c r="O30" i="13"/>
  <c r="N30" i="13"/>
  <c r="M30" i="13"/>
  <c r="L30" i="13"/>
  <c r="K30" i="13"/>
  <c r="J30" i="13"/>
  <c r="I30" i="13"/>
  <c r="H30" i="13"/>
  <c r="Q29" i="13"/>
  <c r="P29" i="13"/>
  <c r="O29" i="13"/>
  <c r="N29" i="13"/>
  <c r="M29" i="13"/>
  <c r="L29" i="13"/>
  <c r="K29" i="13"/>
  <c r="J29" i="13"/>
  <c r="I29" i="13"/>
  <c r="H29" i="13"/>
  <c r="Q28" i="13"/>
  <c r="P28" i="13"/>
  <c r="O28" i="13"/>
  <c r="N28" i="13"/>
  <c r="M28" i="13"/>
  <c r="L28" i="13"/>
  <c r="K28" i="13"/>
  <c r="J28" i="13"/>
  <c r="I28" i="13"/>
  <c r="H28" i="13"/>
  <c r="Q27" i="13"/>
  <c r="P27" i="13"/>
  <c r="O27" i="13"/>
  <c r="N27" i="13"/>
  <c r="L27" i="13"/>
  <c r="K27" i="13"/>
  <c r="J27" i="13"/>
  <c r="I27" i="13"/>
  <c r="Q26" i="13"/>
  <c r="P26" i="13"/>
  <c r="O26" i="13"/>
  <c r="N26" i="13"/>
  <c r="L26" i="13"/>
  <c r="K26" i="13"/>
  <c r="J26" i="13"/>
  <c r="I26" i="13"/>
  <c r="Q25" i="13"/>
  <c r="P25" i="13"/>
  <c r="O25" i="13"/>
  <c r="N25" i="13"/>
  <c r="L25" i="13"/>
  <c r="K25" i="13"/>
  <c r="J25" i="13"/>
  <c r="I25" i="13"/>
  <c r="Q24" i="13"/>
  <c r="P24" i="13"/>
  <c r="O24" i="13"/>
  <c r="N24" i="13"/>
  <c r="L24" i="13"/>
  <c r="K24" i="13"/>
  <c r="J24" i="13"/>
  <c r="I24" i="13"/>
  <c r="Q23" i="13"/>
  <c r="P23" i="13"/>
  <c r="O23" i="13"/>
  <c r="N23" i="13"/>
  <c r="L23" i="13"/>
  <c r="K23" i="13"/>
  <c r="J23" i="13"/>
  <c r="I23" i="13"/>
  <c r="Q22" i="13"/>
  <c r="P22" i="13"/>
  <c r="O22" i="13"/>
  <c r="N22" i="13"/>
  <c r="M22" i="13"/>
  <c r="L22" i="13"/>
  <c r="K22" i="13"/>
  <c r="J22" i="13"/>
  <c r="I22" i="13"/>
  <c r="H22" i="13"/>
  <c r="Q21" i="13"/>
  <c r="P21" i="13"/>
  <c r="O21" i="13"/>
  <c r="N21" i="13"/>
  <c r="L21" i="13"/>
  <c r="K21" i="13"/>
  <c r="J21" i="13"/>
  <c r="I21" i="13"/>
  <c r="Q20" i="13"/>
  <c r="P20" i="13"/>
  <c r="O20" i="13"/>
  <c r="N20" i="13"/>
  <c r="L20" i="13"/>
  <c r="K20" i="13"/>
  <c r="J20" i="13"/>
  <c r="I20" i="13"/>
  <c r="Q19" i="13"/>
  <c r="P19" i="13"/>
  <c r="O19" i="13"/>
  <c r="N19" i="13"/>
  <c r="L19" i="13"/>
  <c r="K19" i="13"/>
  <c r="J19" i="13"/>
  <c r="I19" i="13"/>
  <c r="Q18" i="13"/>
  <c r="P18" i="13"/>
  <c r="O18" i="13"/>
  <c r="N18" i="13"/>
  <c r="M18" i="13"/>
  <c r="L18" i="13"/>
  <c r="K18" i="13"/>
  <c r="J18" i="13"/>
  <c r="I18" i="13"/>
  <c r="H18" i="13"/>
  <c r="Q17" i="13"/>
  <c r="P17" i="13"/>
  <c r="O17" i="13"/>
  <c r="N17" i="13"/>
  <c r="M17" i="13"/>
  <c r="L17" i="13"/>
  <c r="K17" i="13"/>
  <c r="J17" i="13"/>
  <c r="I17" i="13"/>
  <c r="H17" i="13"/>
  <c r="Q16" i="13"/>
  <c r="P16" i="13"/>
  <c r="O16" i="13"/>
  <c r="N16" i="13"/>
  <c r="L16" i="13"/>
  <c r="K16" i="13"/>
  <c r="J16" i="13"/>
  <c r="I16" i="13"/>
  <c r="Q15" i="13"/>
  <c r="P15" i="13"/>
  <c r="O15" i="13"/>
  <c r="N15" i="13"/>
  <c r="M15" i="13"/>
  <c r="L15" i="13"/>
  <c r="K15" i="13"/>
  <c r="J15" i="13"/>
  <c r="I15" i="13"/>
  <c r="H15" i="13"/>
  <c r="Q14" i="13"/>
  <c r="P14" i="13"/>
  <c r="O14" i="13"/>
  <c r="N14" i="13"/>
  <c r="M14" i="13"/>
  <c r="L14" i="13"/>
  <c r="K14" i="13"/>
  <c r="J14" i="13"/>
  <c r="I14" i="13"/>
  <c r="H14" i="13"/>
  <c r="Q13" i="13"/>
  <c r="P13" i="13"/>
  <c r="O13" i="13"/>
  <c r="N13" i="13"/>
  <c r="L13" i="13"/>
  <c r="K13" i="13"/>
  <c r="J13" i="13"/>
  <c r="I13" i="13"/>
  <c r="Q9" i="13"/>
  <c r="P9" i="13"/>
  <c r="O9" i="13"/>
  <c r="N9" i="13"/>
  <c r="M9" i="13"/>
  <c r="L9" i="13"/>
  <c r="K9" i="13"/>
  <c r="J9" i="13"/>
  <c r="I9" i="13"/>
  <c r="H9" i="13"/>
  <c r="Q8" i="13"/>
  <c r="P8" i="13"/>
  <c r="O8" i="13"/>
  <c r="N8" i="13"/>
  <c r="L8" i="13"/>
  <c r="K8" i="13"/>
  <c r="J8" i="13"/>
  <c r="I8" i="13"/>
  <c r="Q7" i="13"/>
  <c r="P7" i="13"/>
  <c r="O7" i="13"/>
  <c r="N7" i="13"/>
  <c r="M7" i="13"/>
  <c r="L7" i="13"/>
  <c r="K7" i="13"/>
  <c r="J7" i="13"/>
  <c r="I7" i="13"/>
  <c r="H7" i="13"/>
  <c r="D39" i="13"/>
  <c r="G31" i="11"/>
  <c r="Q31" i="11" s="1"/>
  <c r="F31" i="11"/>
  <c r="L31" i="11" s="1"/>
  <c r="E41" i="12"/>
  <c r="D41" i="12"/>
  <c r="G11" i="15"/>
  <c r="F11" i="15"/>
  <c r="E11" i="15"/>
  <c r="D11" i="15"/>
  <c r="I9" i="15"/>
  <c r="O34" i="7" l="1"/>
  <c r="O26" i="7"/>
  <c r="O19" i="7"/>
  <c r="P26" i="7"/>
  <c r="P20" i="7"/>
  <c r="P28" i="7"/>
  <c r="S32" i="7"/>
  <c r="O15" i="7"/>
  <c r="O20" i="7"/>
  <c r="S20" i="7" s="1"/>
  <c r="O23" i="7"/>
  <c r="S23" i="7" s="1"/>
  <c r="O29" i="7"/>
  <c r="O30" i="7" s="1"/>
  <c r="P23" i="7"/>
  <c r="T23" i="7" s="1"/>
  <c r="O21" i="7"/>
  <c r="S21" i="7" s="1"/>
  <c r="O27" i="7"/>
  <c r="S27" i="7" s="1"/>
  <c r="O33" i="7"/>
  <c r="S33" i="7" s="1"/>
  <c r="O35" i="7"/>
  <c r="P21" i="7"/>
  <c r="P33" i="7"/>
  <c r="P35" i="7"/>
  <c r="T35" i="7" s="1"/>
  <c r="T32" i="7"/>
  <c r="P22" i="7"/>
  <c r="T22" i="7" s="1"/>
  <c r="P18" i="7"/>
  <c r="P29" i="7"/>
  <c r="P30" i="7" s="1"/>
  <c r="T30" i="7" s="1"/>
  <c r="O18" i="7"/>
  <c r="O28" i="7"/>
  <c r="S28" i="7" s="1"/>
  <c r="J31" i="11"/>
  <c r="K31" i="11"/>
  <c r="T15" i="7"/>
  <c r="O25" i="7"/>
  <c r="S25" i="7" s="1"/>
  <c r="O36" i="7"/>
  <c r="S36" i="7" s="1"/>
  <c r="P31" i="11"/>
  <c r="O31" i="11"/>
  <c r="E39" i="13"/>
  <c r="P11" i="7"/>
  <c r="P14" i="7"/>
  <c r="O16" i="7"/>
  <c r="S16" i="7" s="1"/>
  <c r="P19" i="7"/>
  <c r="P25" i="7"/>
  <c r="T25" i="7" s="1"/>
  <c r="P27" i="7"/>
  <c r="P36" i="7"/>
  <c r="T36" i="7" s="1"/>
  <c r="S24" i="7"/>
  <c r="S26" i="7"/>
  <c r="F39" i="13"/>
  <c r="S35" i="7"/>
  <c r="T26" i="7"/>
  <c r="S34" i="7"/>
  <c r="T17" i="7"/>
  <c r="O22" i="7"/>
  <c r="S22" i="7" s="1"/>
  <c r="S15" i="7"/>
  <c r="T16" i="7"/>
  <c r="T33" i="7"/>
  <c r="T12" i="7"/>
  <c r="S30" i="7"/>
  <c r="T11" i="7"/>
  <c r="S17" i="7"/>
  <c r="H11" i="15"/>
  <c r="I10" i="15" s="1"/>
  <c r="I11" i="15" s="1"/>
  <c r="T21" i="7"/>
  <c r="S13" i="7"/>
  <c r="S19" i="7"/>
  <c r="T20" i="7"/>
  <c r="T28" i="7"/>
  <c r="S12" i="7"/>
  <c r="T13" i="7"/>
  <c r="T19" i="7"/>
  <c r="T27" i="7"/>
  <c r="G22" i="12"/>
  <c r="N22" i="12" s="1"/>
  <c r="O22" i="12" s="1"/>
  <c r="P22" i="12" s="1"/>
  <c r="Q22" i="12" s="1"/>
  <c r="F22" i="12"/>
  <c r="S29" i="7" l="1"/>
  <c r="F41" i="12"/>
  <c r="G39" i="13"/>
  <c r="G41" i="12"/>
  <c r="T18" i="7"/>
  <c r="T29" i="7"/>
  <c r="S18" i="7"/>
  <c r="I22" i="12"/>
  <c r="J9" i="15"/>
  <c r="L22" i="12" l="1"/>
  <c r="J10" i="15"/>
  <c r="J11" i="15" s="1"/>
  <c r="J22" i="12"/>
  <c r="K22" i="12" l="1"/>
  <c r="P39" i="12" l="1"/>
  <c r="O39" i="12"/>
  <c r="K39" i="12"/>
  <c r="J39" i="12"/>
  <c r="P40" i="12"/>
  <c r="K40" i="12"/>
  <c r="Q39" i="12" l="1"/>
  <c r="G39" i="12"/>
  <c r="G40" i="12"/>
  <c r="Q40" i="12"/>
  <c r="L39" i="12"/>
  <c r="F39" i="12"/>
  <c r="F40" i="12"/>
  <c r="L40" i="12"/>
  <c r="N62" i="10"/>
  <c r="I62" i="10"/>
  <c r="O62" i="10"/>
  <c r="J62" i="10"/>
  <c r="P12" i="13"/>
  <c r="I12" i="13"/>
  <c r="N39" i="12"/>
  <c r="I39" i="12"/>
  <c r="O40" i="12"/>
  <c r="J40" i="12"/>
  <c r="N40" i="12"/>
  <c r="I40" i="12"/>
  <c r="J12" i="13" l="1"/>
  <c r="K12" i="13"/>
  <c r="D39" i="12"/>
  <c r="H39" i="12"/>
  <c r="E12" i="13"/>
  <c r="N12" i="13"/>
  <c r="E40" i="12"/>
  <c r="M40" i="12"/>
  <c r="G12" i="13"/>
  <c r="Q12" i="13"/>
  <c r="D40" i="12"/>
  <c r="H40" i="12"/>
  <c r="M39" i="12"/>
  <c r="E39" i="12"/>
  <c r="P62" i="10"/>
  <c r="K62" i="10"/>
  <c r="L12" i="13"/>
  <c r="O12" i="13"/>
  <c r="F62" i="10" l="1"/>
  <c r="L62" i="10"/>
  <c r="G62" i="10"/>
  <c r="Q62" i="10"/>
  <c r="M12" i="13"/>
  <c r="F12" i="13"/>
  <c r="H12" i="13"/>
  <c r="D12" i="13"/>
  <c r="E62" i="10"/>
  <c r="M62" i="10"/>
  <c r="H62" i="10" l="1"/>
  <c r="D62" i="10"/>
  <c r="N15" i="12" l="1"/>
  <c r="G18" i="12"/>
  <c r="Q18" i="12" s="1"/>
  <c r="J61" i="10"/>
  <c r="F16" i="12"/>
  <c r="L16" i="12" s="1"/>
  <c r="K15" i="12"/>
  <c r="K18" i="12"/>
  <c r="J18" i="12"/>
  <c r="N18" i="12"/>
  <c r="I61" i="10"/>
  <c r="P61" i="10"/>
  <c r="D15" i="12" l="1"/>
  <c r="H15" i="12"/>
  <c r="H61" i="10"/>
  <c r="D61" i="10"/>
  <c r="E15" i="12"/>
  <c r="M15" i="12"/>
  <c r="E61" i="10"/>
  <c r="M61" i="10"/>
  <c r="I15" i="12"/>
  <c r="O16" i="12"/>
  <c r="J16" i="12"/>
  <c r="O15" i="12"/>
  <c r="P15" i="12"/>
  <c r="F15" i="12"/>
  <c r="L15" i="12" s="1"/>
  <c r="G15" i="12"/>
  <c r="Q15" i="12" s="1"/>
  <c r="J15" i="12"/>
  <c r="F18" i="12"/>
  <c r="L18" i="12" s="1"/>
  <c r="N61" i="10"/>
  <c r="K61" i="10"/>
  <c r="O61" i="10"/>
  <c r="O18" i="12"/>
  <c r="G16" i="12"/>
  <c r="Q16" i="12" s="1"/>
  <c r="P18" i="12"/>
  <c r="I18" i="12"/>
  <c r="L41" i="12" l="1"/>
  <c r="I7" i="22" s="1"/>
  <c r="O41" i="12"/>
  <c r="L7" i="22" s="1"/>
  <c r="M18" i="12"/>
  <c r="E18" i="12"/>
  <c r="Q41" i="12"/>
  <c r="D18" i="12"/>
  <c r="H18" i="12"/>
  <c r="J41" i="12"/>
  <c r="K16" i="12"/>
  <c r="K41" i="12" s="1"/>
  <c r="P16" i="12"/>
  <c r="P41" i="12" s="1"/>
  <c r="F61" i="10"/>
  <c r="L61" i="10"/>
  <c r="I16" i="12"/>
  <c r="I41" i="12" s="1"/>
  <c r="N16" i="12"/>
  <c r="N41" i="12" s="1"/>
  <c r="L7" i="26"/>
  <c r="D16" i="12"/>
  <c r="H16" i="12"/>
  <c r="E16" i="12"/>
  <c r="M16" i="12"/>
  <c r="G61" i="10"/>
  <c r="Q61" i="10"/>
  <c r="I7" i="26" l="1"/>
  <c r="M41" i="12"/>
  <c r="H41" i="12"/>
  <c r="E7" i="22" s="1"/>
  <c r="O7" i="22" s="1"/>
  <c r="F7" i="26"/>
  <c r="F7" i="22"/>
  <c r="M7" i="26"/>
  <c r="M7" i="22"/>
  <c r="J7" i="26"/>
  <c r="J7" i="22"/>
  <c r="K7" i="22"/>
  <c r="K7" i="26"/>
  <c r="G7" i="26"/>
  <c r="G7" i="22"/>
  <c r="N7" i="26"/>
  <c r="N7" i="22"/>
  <c r="E7" i="26"/>
  <c r="O7" i="26" s="1"/>
  <c r="H7" i="26"/>
  <c r="H7" i="22"/>
  <c r="I10" i="13"/>
  <c r="I39" i="13" s="1"/>
  <c r="K10" i="13"/>
  <c r="K39" i="13" s="1"/>
  <c r="J10" i="13"/>
  <c r="J39" i="13" s="1"/>
  <c r="E10" i="13"/>
  <c r="M10" i="13" s="1"/>
  <c r="M39" i="13" s="1"/>
  <c r="N10" i="13"/>
  <c r="N39" i="13" s="1"/>
  <c r="O10" i="19"/>
  <c r="O15" i="19" s="1"/>
  <c r="J10" i="19"/>
  <c r="J15" i="19" s="1"/>
  <c r="G10" i="19"/>
  <c r="H10" i="19"/>
  <c r="L10" i="19"/>
  <c r="L15" i="19" s="1"/>
  <c r="Q10" i="19"/>
  <c r="Q15" i="19" s="1"/>
  <c r="P63" i="10"/>
  <c r="K63" i="10"/>
  <c r="O63" i="10"/>
  <c r="J63" i="10"/>
  <c r="G63" i="10"/>
  <c r="Q63" i="10" s="1"/>
  <c r="F63" i="10"/>
  <c r="L63" i="10" s="1"/>
  <c r="P7" i="26" l="1"/>
  <c r="P7" i="22"/>
  <c r="K9" i="26"/>
  <c r="K9" i="22"/>
  <c r="F9" i="26"/>
  <c r="F9" i="22"/>
  <c r="J6" i="26"/>
  <c r="J6" i="22"/>
  <c r="F10" i="19"/>
  <c r="F15" i="19" s="1"/>
  <c r="N10" i="19"/>
  <c r="N15" i="19" s="1"/>
  <c r="E10" i="19"/>
  <c r="E15" i="19" s="1"/>
  <c r="I10" i="19"/>
  <c r="I15" i="19" s="1"/>
  <c r="M9" i="26"/>
  <c r="M9" i="22"/>
  <c r="G6" i="22"/>
  <c r="G6" i="26"/>
  <c r="Q10" i="13"/>
  <c r="Q39" i="13" s="1"/>
  <c r="G10" i="13"/>
  <c r="H6" i="26"/>
  <c r="H6" i="22"/>
  <c r="P10" i="19"/>
  <c r="P15" i="19" s="1"/>
  <c r="K10" i="19"/>
  <c r="K15" i="19" s="1"/>
  <c r="H15" i="19"/>
  <c r="R10" i="19"/>
  <c r="R15" i="19" s="1"/>
  <c r="H9" i="26"/>
  <c r="H9" i="22"/>
  <c r="F6" i="26"/>
  <c r="F6" i="22"/>
  <c r="G15" i="19"/>
  <c r="M10" i="19"/>
  <c r="M15" i="19" s="1"/>
  <c r="K6" i="26"/>
  <c r="K6" i="22"/>
  <c r="L10" i="13"/>
  <c r="L39" i="13" s="1"/>
  <c r="F10" i="13"/>
  <c r="P10" i="13"/>
  <c r="P39" i="13" s="1"/>
  <c r="O10" i="13"/>
  <c r="O39" i="13" s="1"/>
  <c r="D10" i="13"/>
  <c r="H10" i="13" s="1"/>
  <c r="H39" i="13" s="1"/>
  <c r="K22" i="10"/>
  <c r="P22" i="10"/>
  <c r="Q22" i="10"/>
  <c r="G22" i="10" s="1"/>
  <c r="O22" i="10"/>
  <c r="J22" i="10"/>
  <c r="I6" i="26" l="1"/>
  <c r="I6" i="22"/>
  <c r="L6" i="26"/>
  <c r="L6" i="22"/>
  <c r="F22" i="10"/>
  <c r="L22" i="10"/>
  <c r="I9" i="26"/>
  <c r="I9" i="22"/>
  <c r="L9" i="22"/>
  <c r="L9" i="26"/>
  <c r="J9" i="22"/>
  <c r="J9" i="26"/>
  <c r="N9" i="22"/>
  <c r="N9" i="26"/>
  <c r="E6" i="26"/>
  <c r="E6" i="22"/>
  <c r="N6" i="26"/>
  <c r="P6" i="26" s="1"/>
  <c r="N6" i="22"/>
  <c r="P6" i="22" s="1"/>
  <c r="G9" i="26"/>
  <c r="G9" i="22"/>
  <c r="M6" i="26"/>
  <c r="M6" i="22"/>
  <c r="E9" i="22"/>
  <c r="E9" i="26"/>
  <c r="O6" i="26" l="1"/>
  <c r="O9" i="22"/>
  <c r="O6" i="22"/>
  <c r="O9" i="26"/>
  <c r="P9" i="26"/>
  <c r="P9" i="22"/>
  <c r="O23" i="10" l="1"/>
  <c r="J23" i="10"/>
  <c r="P23" i="10"/>
  <c r="K23" i="10"/>
  <c r="Q23" i="10" l="1"/>
  <c r="G23" i="10"/>
  <c r="F23" i="10"/>
  <c r="L23" i="10"/>
  <c r="O36" i="10"/>
  <c r="O72" i="10" s="1"/>
  <c r="J36" i="10"/>
  <c r="J72" i="10" s="1"/>
  <c r="P36" i="10"/>
  <c r="P72" i="10" s="1"/>
  <c r="K36" i="10"/>
  <c r="K72" i="10" s="1"/>
  <c r="N36" i="10"/>
  <c r="M10" i="26" l="1"/>
  <c r="M10" i="22"/>
  <c r="G10" i="26"/>
  <c r="G10" i="22"/>
  <c r="L10" i="26"/>
  <c r="L10" i="22"/>
  <c r="H10" i="26"/>
  <c r="H10" i="22"/>
  <c r="Q36" i="10"/>
  <c r="Q72" i="10" s="1"/>
  <c r="G36" i="10"/>
  <c r="G72" i="10" s="1"/>
  <c r="F36" i="10"/>
  <c r="F72" i="10" s="1"/>
  <c r="L36" i="10"/>
  <c r="L72" i="10" s="1"/>
  <c r="M63" i="10"/>
  <c r="I22" i="10"/>
  <c r="I36" i="10"/>
  <c r="I63" i="10"/>
  <c r="N22" i="10"/>
  <c r="H63" i="10"/>
  <c r="N63" i="10"/>
  <c r="I9" i="11"/>
  <c r="I32" i="11" s="1"/>
  <c r="O9" i="11"/>
  <c r="O32" i="11" s="1"/>
  <c r="P9" i="11"/>
  <c r="P32" i="11" s="1"/>
  <c r="M22" i="10" l="1"/>
  <c r="E22" i="10"/>
  <c r="H22" i="10"/>
  <c r="D22" i="10"/>
  <c r="E36" i="10"/>
  <c r="M36" i="10" s="1"/>
  <c r="M8" i="26"/>
  <c r="M8" i="22"/>
  <c r="D36" i="10"/>
  <c r="H36" i="10" s="1"/>
  <c r="I10" i="22"/>
  <c r="I10" i="26"/>
  <c r="L8" i="26"/>
  <c r="L8" i="22"/>
  <c r="F8" i="22"/>
  <c r="F8" i="26"/>
  <c r="D32" i="11"/>
  <c r="H9" i="11"/>
  <c r="H32" i="11" s="1"/>
  <c r="D9" i="11"/>
  <c r="G9" i="11"/>
  <c r="G32" i="11"/>
  <c r="Q9" i="11"/>
  <c r="Q32" i="11" s="1"/>
  <c r="N10" i="26"/>
  <c r="N10" i="22"/>
  <c r="N9" i="11"/>
  <c r="N32" i="11" s="1"/>
  <c r="N23" i="10"/>
  <c r="N72" i="10" s="1"/>
  <c r="K9" i="11"/>
  <c r="K32" i="11" s="1"/>
  <c r="I23" i="10"/>
  <c r="I72" i="10" s="1"/>
  <c r="J9" i="11"/>
  <c r="J32" i="11" s="1"/>
  <c r="F10" i="22" l="1"/>
  <c r="F10" i="26"/>
  <c r="K10" i="22"/>
  <c r="K10" i="26"/>
  <c r="G8" i="26"/>
  <c r="G8" i="22"/>
  <c r="N8" i="26"/>
  <c r="N8" i="22"/>
  <c r="K8" i="26"/>
  <c r="K8" i="22"/>
  <c r="M9" i="11"/>
  <c r="M32" i="11" s="1"/>
  <c r="E9" i="11"/>
  <c r="E32" i="11"/>
  <c r="E8" i="22"/>
  <c r="E8" i="26"/>
  <c r="H8" i="22"/>
  <c r="H8" i="26"/>
  <c r="F32" i="11"/>
  <c r="L9" i="11"/>
  <c r="L32" i="11" s="1"/>
  <c r="F9" i="11"/>
  <c r="I8" i="26" l="1"/>
  <c r="O8" i="26" s="1"/>
  <c r="I8" i="22"/>
  <c r="O8" i="22" s="1"/>
  <c r="J8" i="22"/>
  <c r="P8" i="22" s="1"/>
  <c r="J8" i="26"/>
  <c r="P8" i="26" s="1"/>
  <c r="H23" i="10"/>
  <c r="H72" i="10" s="1"/>
  <c r="D23" i="10"/>
  <c r="D72" i="10" s="1"/>
  <c r="E23" i="10"/>
  <c r="E72" i="10" s="1"/>
  <c r="M23" i="10"/>
  <c r="M72" i="10" s="1"/>
  <c r="J10" i="26" l="1"/>
  <c r="P10" i="26" s="1"/>
  <c r="J10" i="22"/>
  <c r="P10" i="22" s="1"/>
  <c r="E10" i="26"/>
  <c r="O10" i="26" s="1"/>
  <c r="E10" i="22"/>
  <c r="O10" i="22" s="1"/>
</calcChain>
</file>

<file path=xl/sharedStrings.xml><?xml version="1.0" encoding="utf-8"?>
<sst xmlns="http://schemas.openxmlformats.org/spreadsheetml/2006/main" count="2247" uniqueCount="560">
  <si>
    <t>TRAMO</t>
  </si>
  <si>
    <t>Consolidado de datos de propuestas</t>
  </si>
  <si>
    <t>Categoria</t>
  </si>
  <si>
    <t>TODOS</t>
  </si>
  <si>
    <t>Total</t>
  </si>
  <si>
    <t>Porcentaje (%)</t>
  </si>
  <si>
    <t>Número de usuarios que presentaron propuesta de carga</t>
  </si>
  <si>
    <t>Número de usuarios que no presentaroon y por ley  se les calculará la carga con métodos presuntivos</t>
  </si>
  <si>
    <t>Número total de usuarios</t>
  </si>
  <si>
    <t>Número de usuarios que SI solicitaron modificacion de Línea Base con sustento</t>
  </si>
  <si>
    <t xml:space="preserve">Número de usuarios que NO solicitaron modificacion de Línea Base </t>
  </si>
  <si>
    <t>TAREAS URGENTES PARA OPTIMIZAR EL SISTEMA DE EVALUACION Y LIQUIDACION DE LA TASA RETRIBUTIVA EN LA CRA</t>
  </si>
  <si>
    <t>No</t>
  </si>
  <si>
    <t>ACTIVIDAD</t>
  </si>
  <si>
    <t>Reestructurar y actualizar la plataforma de personal dedicada a la evaluacion y liquidacion ANUAL de la TASA RETRIBUTIVA- y la TUA</t>
  </si>
  <si>
    <t>INTEGRAR TODOS LOS PROCESOS DE AUTORIDAD, CONTROL, SEGUIMIENTO Y MONITOREO DE VERTIMIENTOS Y CAPTACIONES EN FUNCION DE LA TR Y LA TUA</t>
  </si>
  <si>
    <t>Diseñar una agenda de verificacion de cargas con el 100% de los usuarios. Los costos pueden trasladarse a los usuarios o descontarlos de un mayor cobro de la TR  LA TUA</t>
  </si>
  <si>
    <t>La CRA DEBE REQUERIR CON URGENCIA A TODOS LOS USUARIOS INDUSTRIALES QUE INDICAN QUE ESTAN INFILTRANDO AGUAS RESIDUALES EN EL SUBSUELO, PARA QUE LEGALICEN ESOS VERTIMIENTOS.</t>
  </si>
  <si>
    <t>LA CRA debe notificar a todas las ESP´S Y MUNICIPIOS DE LAS DECISIONES TOMADAS CON RESPECTO A METAS DE CARGAS 2020 -2025, Y EXIGIR DE MANERA PERENTORIA LA ACTUALIZACION DE LOS PSMV´S</t>
  </si>
  <si>
    <t>INFORMAR A LOS USUARIOS QUE POR RAZONES DE LA PANDEMIA, LAS METAS SE EXTIENDEN A AL PERIODO 2020 -2025.</t>
  </si>
  <si>
    <t>URGENTE: DESIGNAR UN COMITÉ EPERTO PARA EVALUAR LA ULTIMA FACTURACION DE CARGAS DEL PERIODO ANTERIOR. ESO INCIDE FUERTEMENTE EN EL VALOR DEL FACTOR REGIONAL QUE PASA AL NUEVO QUINQUENIO (2020 -2025).</t>
  </si>
  <si>
    <t>SISTEMATIZAR Y AUTOMATIZAR PROCESODE TR Y TUA</t>
  </si>
  <si>
    <t>RESULTADOS Y RECOMENDACIONES</t>
  </si>
  <si>
    <t>Recomendaciones</t>
  </si>
  <si>
    <t>VARIABLES</t>
  </si>
  <si>
    <t>%</t>
  </si>
  <si>
    <t>Causa</t>
  </si>
  <si>
    <t>Consecuencias</t>
  </si>
  <si>
    <t>Total usuarios identificados a 2020</t>
  </si>
  <si>
    <t>Baja facturacion</t>
  </si>
  <si>
    <t>Cruzarlo con camara de comercio y oficinas de control de los municipios</t>
  </si>
  <si>
    <t>Propuestas de metas presentadas</t>
  </si>
  <si>
    <t>Desinteres?</t>
  </si>
  <si>
    <t>Requiere e la CRA mayor conocimiento y argumentos para imponer metas de cargas presuntivas</t>
  </si>
  <si>
    <t xml:space="preserve">Metas aceptadas </t>
  </si>
  <si>
    <t xml:space="preserve">Mayoria de Propuestas desarticuladas de los escenarios de caldiad hidrica deseados por la CRA. </t>
  </si>
  <si>
    <t>Requiere mas trabajo con los usuarios para hacerles conocer la calidad de cuerpos de agua, la relacion de esa calidad con sus descargas  líquidas y los escenarios de calidad a los que es necesario apuntar en el corto, mediano y largo plazo.</t>
  </si>
  <si>
    <t>Niveles de reducciones de cargas de DBO5 y SST a imponer para el quinquenio</t>
  </si>
  <si>
    <t>20-80</t>
  </si>
  <si>
    <t>La  mayoria de  los usuarios pretenden incrementar procesos y produccion, aumentando flujos de cargas y minimizando pagos sin comprometar reducciones de cargas. La entidad requiere imponer metas efectivasd e redccion de la contaminacion.</t>
  </si>
  <si>
    <t>Empezar a exigir mejores niveles de calidad en las descargas liquidas puntuales con lo cualse incrementarán las resiones politicas contra la atoridad ambiental</t>
  </si>
  <si>
    <t>1. Optimizar la estrategia de comando y control en la CRA
2.Implementar una estraegia agresiva de informacion y comunicaciones</t>
  </si>
  <si>
    <t>Metas impuestas de oficio por la CRA</t>
  </si>
  <si>
    <t>Informacion y proyecciones totalmente alejadas de la realidad y las necesidades de los cuerpos de agua</t>
  </si>
  <si>
    <t>1. MALESTAR DE LOS USUARIOS, pero la facturacion se aproximará lo que realmente debe cobrarse. 2. Recursos para a gestion del recurso hídrico</t>
  </si>
  <si>
    <t>Dejar muy claras las bases y soportes de las decisiones tecnicas. Los fundamentos son:
1.  capacidad de carga de los cuerposde agua afectados.
2. Metas de ofico AJSUTADAS A LA carga legal permitida ( resolucion 0631 de 2015 y Res 750 de la CRA).
3. Cumplimientod eobjetivos decalidad del cuerpo de agua.</t>
  </si>
  <si>
    <t>Carga total no identificada</t>
  </si>
  <si>
    <t>1. No hay seguimiento ni trazabilizad por parte de la CRA. 2. No hay seguimiento por parte de las ESP  a los usuarios comerciales e industriales, por eso no se reportan estas cargas en las autodeclaraciones de las ESP</t>
  </si>
  <si>
    <t>1. INCERIDUMBRE PARA EL MANEJO Y TRATAMIENTO
2. Carga no facturada por la CRA pero que sí es cobrada por la ESP a los usuarios industriales via factura de alcantarillado como TARIFA AMBIENTAL</t>
  </si>
  <si>
    <t>Las ESP NO reportan la carga base  ni proyectada para las industrias conectadas a sus sistema de alcantarillado</t>
  </si>
  <si>
    <t>LINEA BASE INADECUADA O MANIPULADA</t>
  </si>
  <si>
    <t>Interes particular de incidir en bajos niveles de facturacion MANIPULANDO  el FACTOR REGIONAL</t>
  </si>
  <si>
    <t>1.Desconocimiento de la calidad  real de las descargas y con ello, tratamientos inadecuados de las aguas residuales
2.FACTOR REGIONAL BAJO Y por ende, bajos niveles de facturacion.</t>
  </si>
  <si>
    <t>La CRA requiere con urgencia, adelantar un CENSO de calidad de vertimientos con laboratorios contratados por la entidad. Los costos pueden ser cargados a los usuarios.</t>
  </si>
  <si>
    <t>Reporte de descargas con manejos dudosos ( Fozas, riegos e infiltraciones sin autorizaciones de la CRA)</t>
  </si>
  <si>
    <t>&gt;25</t>
  </si>
  <si>
    <t>Usuarios que quieren reducir o desaparecer los pagos escondiendo sus descargas</t>
  </si>
  <si>
    <t>1. Gravisimos problemas de deterioro de suelos, aguas subterraneas y cuerpos de agua por manejo inadecuado y no permitido de descargas liquidas.
2. perdida de recursos para la entidad</t>
  </si>
  <si>
    <t>La CRA requiere con urgencia, adelantar un CENSO deestos usuarios y verificar los istemas de manejode sus aguas residuales. No posible ques e permita infiltrar RESIDUOS LIQUIDOS INDUSTRIALES.</t>
  </si>
  <si>
    <t xml:space="preserve">CORPORACIÓN AUTONOMA REGIONAL DEL ATLÁNTICO - CRA   </t>
  </si>
  <si>
    <t>PROGRAMA: TASA RETRIBUTIVA POR DESCARGAS LIQUIDAS PUNTUALES</t>
  </si>
  <si>
    <t>Observaciones</t>
  </si>
  <si>
    <t>El tramo cumple objetivos de calidad?</t>
  </si>
  <si>
    <t>DBO5</t>
  </si>
  <si>
    <t>SST</t>
  </si>
  <si>
    <t>Alta</t>
  </si>
  <si>
    <t>Media</t>
  </si>
  <si>
    <t>Baja</t>
  </si>
  <si>
    <t>SI</t>
  </si>
  <si>
    <t>NO</t>
  </si>
  <si>
    <t>Alcantarillado</t>
  </si>
  <si>
    <t>Alambres y Mallas S.A.</t>
  </si>
  <si>
    <t>SÍ</t>
  </si>
  <si>
    <t>X</t>
  </si>
  <si>
    <t>Alcantarillado de Soledad</t>
  </si>
  <si>
    <t>SGS Colombia S.A.</t>
  </si>
  <si>
    <t>General de equipos de Colombia GECOLSA S.A.</t>
  </si>
  <si>
    <t>CLINICA DE LA POLICIA REGIONAL DEL CARIBE (ARnD)</t>
  </si>
  <si>
    <t>HOSPITAL DEPARTAMENTAL JUAN DOMINGUEZ ROMERO DE SOLEDAD E.S.E.</t>
  </si>
  <si>
    <t>CURTIEMBRE EXOTIKA LEATHER</t>
  </si>
  <si>
    <t xml:space="preserve"> CONSERVAS CALIFORNIA S.A.S.</t>
  </si>
  <si>
    <t xml:space="preserve">Alcantaririllado municipal </t>
  </si>
  <si>
    <t>INVERSIONES Y CONBUSTIBLES LA MARIA S. EN C,</t>
  </si>
  <si>
    <t>GNE SOLUC</t>
  </si>
  <si>
    <t>BAYER CropSience</t>
  </si>
  <si>
    <t xml:space="preserve">AERONAVAL DEL CARIBE </t>
  </si>
  <si>
    <t>Arroyo El Platanal</t>
  </si>
  <si>
    <t>TRIPLE A S.A E.S.P. SOLEDAD</t>
  </si>
  <si>
    <t xml:space="preserve">CI CURTIEMBRES DEL CARIBE </t>
  </si>
  <si>
    <t>Arroyo El Salado</t>
  </si>
  <si>
    <t>BIMBO S.A.</t>
  </si>
  <si>
    <t>Arroyo El Salado - Río Magdalena</t>
  </si>
  <si>
    <t>INDUSTRIAS COLOMBIA Y CIA - INDUCOL</t>
  </si>
  <si>
    <t>Arroyo Bañon - Arroyo Grande</t>
  </si>
  <si>
    <t>LAVANDERIA FAMILIAR</t>
  </si>
  <si>
    <t>Arroyo Grande</t>
  </si>
  <si>
    <t xml:space="preserve">TRIPLE A S.A E.S.P. BARANOA </t>
  </si>
  <si>
    <t>TRIPLE A S.A E.S.P. SANTO TOMÁS E.S.P.</t>
  </si>
  <si>
    <t>NALCO DE COLOMBIA LTDA (ARnD)</t>
  </si>
  <si>
    <t>NALCO DE COLOMBIA LTDA(ARD)</t>
  </si>
  <si>
    <t>Arroyo Quita Calzón</t>
  </si>
  <si>
    <t>AGROINTEGRAL DE SERVICIOS PROFESIONALES LTDA (Matadero de Sabanagrande)</t>
  </si>
  <si>
    <t>Arroyo-Río Magdalena</t>
  </si>
  <si>
    <t>Estación de Servicios La Sexta Entrada S.A.S</t>
  </si>
  <si>
    <t>FRIO FRIMAC S.A.S.</t>
  </si>
  <si>
    <t>Campo de infiltracion</t>
  </si>
  <si>
    <t>ZOOCRIADERO CROCODILIA S.A.</t>
  </si>
  <si>
    <t xml:space="preserve">Campo de infiltración </t>
  </si>
  <si>
    <t>Glassven Colombia S.A.</t>
  </si>
  <si>
    <t>C.I. Colombian skin LTDA</t>
  </si>
  <si>
    <t>HOTELES PARQUEADEROS Y SERVICIENTROS "HOPA" S.A.S</t>
  </si>
  <si>
    <t>DISTRACOM S.A.</t>
  </si>
  <si>
    <t>COMBUSTIBLES PALMAR SAS</t>
  </si>
  <si>
    <t>INDAGRO LTDA.</t>
  </si>
  <si>
    <t>Caño Pinguillo</t>
  </si>
  <si>
    <t xml:space="preserve">TRIPLE A S.A E.S.P. SABANAGRANDE </t>
  </si>
  <si>
    <t xml:space="preserve">COMANDO AEREO DE COMBATE - CACOM III  </t>
  </si>
  <si>
    <t>BATALLÓN DE INGENIEROS No. 2 VERGARA Y VELAZCO</t>
  </si>
  <si>
    <t>Ciénaga de Malambo</t>
  </si>
  <si>
    <t>INGREDION COLOMBIA S.A.</t>
  </si>
  <si>
    <t xml:space="preserve">AGUAS DE MALAMBO  </t>
  </si>
  <si>
    <t>Ciénaga de Mesolandia</t>
  </si>
  <si>
    <t xml:space="preserve">EMPAQUES INDUSTRIALES COLOMBIANOS S.A. </t>
  </si>
  <si>
    <t xml:space="preserve">FABRICA DE BOLSAS DE PAPEL UNIBOL S.A. </t>
  </si>
  <si>
    <t xml:space="preserve">INDUSTRIAS PUROPOLLO </t>
  </si>
  <si>
    <t>GRANOS Y CEREALES DE COLOMBIA</t>
  </si>
  <si>
    <t>ORGANIZACIÓN TERPEL S.A. (PLANTA TERPEL AREOPUERTO ERNESTO CORTISSOZ)</t>
  </si>
  <si>
    <t>INTERPELLI</t>
  </si>
  <si>
    <t>Reuso para riego</t>
  </si>
  <si>
    <t>ACERÍAS DE COLOMBIA S.A ACESCO (LAMINACIÓN)</t>
  </si>
  <si>
    <t>Ciénaga El Convento</t>
  </si>
  <si>
    <t>PARQUE INDUSTRIAL DE MALAMBO S.A - PIMSA</t>
  </si>
  <si>
    <t>CEMENTOS ARGOS PLANTA DE SABANAGRANDE</t>
  </si>
  <si>
    <t>POSTOBON S.A.</t>
  </si>
  <si>
    <t>Poza séptica</t>
  </si>
  <si>
    <t>ALIMENTOS CONCENTRADOS DEL CARIBE S.A (Acondesa S.A)</t>
  </si>
  <si>
    <t>LABORATORIOS FARMAVIC S.A.</t>
  </si>
  <si>
    <t>Poza septica-Arroyo-Caño Cabica</t>
  </si>
  <si>
    <t xml:space="preserve"> Supertiendas y Droguerias Olimpica S.A. (La Giralda)</t>
  </si>
  <si>
    <t>Riego (pilas de abono)</t>
  </si>
  <si>
    <t>ORGANICOS DE LA REGION CARIBE S.A.S.</t>
  </si>
  <si>
    <t>Riego de jardines y zonas verdes previo tratamiento</t>
  </si>
  <si>
    <t>GRUPO AEROPORTUARIO DEL CARIBE S.A.S</t>
  </si>
  <si>
    <t>Riego de zonas verdes (jardines de las instalaciones)</t>
  </si>
  <si>
    <t>FRIGOECOL</t>
  </si>
  <si>
    <t>Riego de zonas verdes (tratamiento de aguas residuales domésticas)</t>
  </si>
  <si>
    <t>CELTA S.A.</t>
  </si>
  <si>
    <t>Rio Magdalena</t>
  </si>
  <si>
    <t>Consorcio Industrial Aleados del Cobre S.A</t>
  </si>
  <si>
    <t>Dow AgroSciences de Colombia S.A.(ARnD)</t>
  </si>
  <si>
    <t>Río Magdalena</t>
  </si>
  <si>
    <t>ZOOCRIADERO VILLA GILE</t>
  </si>
  <si>
    <t>TRIPLE A S.A E.S.P. POLONUEVO</t>
  </si>
  <si>
    <t>TRIPLE A S.A E.S.P. PALMAR DE VARELA</t>
  </si>
  <si>
    <t>TERMOBARRANQUILLA S.A. E.S.P TEBSA</t>
  </si>
  <si>
    <t>Tecni Pan LTDA</t>
  </si>
  <si>
    <t>IMPALA TERMINALS COLOMBIA S.A.S.</t>
  </si>
  <si>
    <t>Suelo (pozo de infiltracion )</t>
  </si>
  <si>
    <t>METROPOLITANA DE COMBUSTIBLES LTDA</t>
  </si>
  <si>
    <t>Transelca S.A. ESP</t>
  </si>
  <si>
    <t>CEMENTOS DEL ORIENTE S.A.</t>
  </si>
  <si>
    <t xml:space="preserve">ALCALDÍA MUNICIPAL DE SUAN </t>
  </si>
  <si>
    <t>ALCALDÍA MUNICIPAL DE CAMPO DE LA CRUZ</t>
  </si>
  <si>
    <t>ATUNES Y ENLATADOS DEL CARIBE S.A. - ATUNEC S.A. (ARnD)</t>
  </si>
  <si>
    <t>ATUNES Y ENLATADOS DEL CARIBE S.A. - ATUNEC S.A. (ARD)</t>
  </si>
  <si>
    <t xml:space="preserve">TRIPLE A S.A. E.S.P. BARRANQUILLA***     </t>
  </si>
  <si>
    <t>COMPAÑÍA ENVASADORA DEL ATLANTICO</t>
  </si>
  <si>
    <t>JABONERIA TUSICA LTDA</t>
  </si>
  <si>
    <t>GELATINAS DE COLOMBIA - GELCO S.A.S.</t>
  </si>
  <si>
    <t>SOCIEDAD PORTUARIA REGIONAL BARRANQUILLA S.A.</t>
  </si>
  <si>
    <t>PESQUERA LA ROSA DEL MAR S.A.</t>
  </si>
  <si>
    <t>TECNOGLASS</t>
  </si>
  <si>
    <t>Ryfield Colombia S.A.S. (Antes LLOREDA S.A.)</t>
  </si>
  <si>
    <t>CEMENTOS ARGOS PLANTA CARIBE</t>
  </si>
  <si>
    <t xml:space="preserve">SOLMICO OIL S.A.S   </t>
  </si>
  <si>
    <t>GRUPO ALIMENTICIO DEL ATLANTICO S.A GRALCO S.A.</t>
  </si>
  <si>
    <t>ADAMA ANDINA B.V. SUCURSAL COLOMBIA (Antes PROFICOL ANDINA)</t>
  </si>
  <si>
    <t>MONÓMEROS COLOMBO VENEZOLANOS</t>
  </si>
  <si>
    <t>SMURFIT KAPPA CARTÓN DE COLOMBIA</t>
  </si>
  <si>
    <t>UNIPHOS COLOMBIA PLANT LIMITED</t>
  </si>
  <si>
    <t>QUIMICA INTERNACIONAL QUINTAL S.A</t>
  </si>
  <si>
    <t>SOCIEDAD PORTUARIA DEL NORTE (BARRANQUILLA INTERNATIONAL TERMINAL COMPANY S.A)</t>
  </si>
  <si>
    <t>SOCIEDAD PORTUARIA RIO GRANDE</t>
  </si>
  <si>
    <t>SOCIEDAD GRAN PUERTO LTDA</t>
  </si>
  <si>
    <t>FUNDACIÓN PUERTO DE BARRANQUILLA</t>
  </si>
  <si>
    <t>SOCIEDAD PUERTO DE BARRANQUILLA</t>
  </si>
  <si>
    <t>COMERCIALIZADORA ZONA LIBRE</t>
  </si>
  <si>
    <t>CUENCA LITORAL- SUBCUENCAS 1401-1, 1401-2, 1401-3, 1401-4, 1401-5, 2904-1 (Puerto Colombia, Tubará, Juan de Acosta, Piojó, Galapa y Barranquilla)</t>
  </si>
  <si>
    <t>EDS Salcedo y Muñoz Inversiones S.A.S</t>
  </si>
  <si>
    <t>Transporte Agropecuarios TransAgro S.A.</t>
  </si>
  <si>
    <t>Zona Franca de Barranquilla s.a.s. U.O.Z.F.</t>
  </si>
  <si>
    <t xml:space="preserve">AGUAS DEL ATLÁNTICO S.A E.S.P </t>
  </si>
  <si>
    <t>ZOOCRIADERO DEL CARIBE COLOMBIANO</t>
  </si>
  <si>
    <t xml:space="preserve"> STEEL CITY LTDA</t>
  </si>
  <si>
    <t>PARQUE INDUSTRIAL GALAPA S.A.S.***</t>
  </si>
  <si>
    <t>COMERCIALIZADORA INTERNACIONAL CAMAGUEY: CURTIDORA</t>
  </si>
  <si>
    <t>Arroyo Grande - Mar Caribe</t>
  </si>
  <si>
    <t xml:space="preserve">TRIPLE A S.A E.S.P. GALAPA </t>
  </si>
  <si>
    <t>TRIPLE A S.A E.S.P. PUERTO COLOMBIA</t>
  </si>
  <si>
    <t>Arroyo Piedra</t>
  </si>
  <si>
    <t>TRIPLE A S.A E.S.P. TUBARÁ</t>
  </si>
  <si>
    <t>Campo de Infiltración</t>
  </si>
  <si>
    <t>CURTIEMBRE MILLENIUM SAS</t>
  </si>
  <si>
    <t>Velero sunbeach</t>
  </si>
  <si>
    <t>TEMPLADO S.A</t>
  </si>
  <si>
    <t>TERRENORTE S.A.S</t>
  </si>
  <si>
    <t>CENTRO RECREACIONAL COMFAMILIAR TURIPANA</t>
  </si>
  <si>
    <t>EDS Automotriz Piojo</t>
  </si>
  <si>
    <t>Alpina Productos Alimenticios S.A.</t>
  </si>
  <si>
    <t>ORGANIZACIÓN TERPEL S.A. (Baranoa)</t>
  </si>
  <si>
    <t>ESE HOSPITAL DE JUAN DE ACOSTA</t>
  </si>
  <si>
    <t>HOSPITAL VERA JUDIT DE PIOJO</t>
  </si>
  <si>
    <t>JARDINES DE LA ETERNIDAD NORTE</t>
  </si>
  <si>
    <t>CENTRO RECREACIONAL COMBARRANQUILLA SOLINILLA</t>
  </si>
  <si>
    <t>EDS PAPIROS PARK</t>
  </si>
  <si>
    <t>CENTRALCO LTDA (PARQUE CEMENTERIO LOS OLIVOS)</t>
  </si>
  <si>
    <t>UNIVERSIDAD DEL NORTE</t>
  </si>
  <si>
    <t>Sociedad Relianz Mining Solutions S.A.S. (General de Equipos de Colombia S.A. Gecolsa, Galapa)</t>
  </si>
  <si>
    <t>PROMOTORA DE TERRENOS DEL CARIBE S.A.S (Bosques de Monticello)</t>
  </si>
  <si>
    <t xml:space="preserve">Zona Franca CELSIA S.A. </t>
  </si>
  <si>
    <t>PROMOTORA DE TERRENOS DEL CARIBE S.A.S (Altos de Monticello)</t>
  </si>
  <si>
    <t>MATADERO CAMAGUEY</t>
  </si>
  <si>
    <t>ALCALDÍA MUNICIPAL DE PIOJÓ</t>
  </si>
  <si>
    <t>ALCALDÍA MUNICIPAL DE JUAN DE ACOSTA</t>
  </si>
  <si>
    <t>ULTRACEM S.A.S</t>
  </si>
  <si>
    <t>CUENCA DEL CANAL DEL DIQUE - SUBCUENCAS 2903-1, 2903-2, 2903-3 (Repelón, Luruaco, Manatí, Sabanalarga, Santa Lucia y Usiacurí)</t>
  </si>
  <si>
    <t>Alcantarillado de Sabanalarga</t>
  </si>
  <si>
    <t>E.S.E. Centro de Salud Ceminsa Sede CDV (Sabanalarga)</t>
  </si>
  <si>
    <t>E.S.E. Centro de Salud Ceminsa Sede Paraíso (Sabanalarga)</t>
  </si>
  <si>
    <t xml:space="preserve">Alcantarrillado Municipal </t>
  </si>
  <si>
    <t>CLINICA "SAN RAFAEL LTDA."</t>
  </si>
  <si>
    <t>Arroyo Armadillo</t>
  </si>
  <si>
    <t>TRIPLE A  S.A E.S.P. SABANALARGA</t>
  </si>
  <si>
    <t>Arroyo Cabeza de León-Embalse del Guajaro</t>
  </si>
  <si>
    <t>Arroyo Chocorito</t>
  </si>
  <si>
    <t>TRIPLE A  S.A E.S.P. USIACURÍ</t>
  </si>
  <si>
    <t>ZOOCRIADERO AGROZOCRIA</t>
  </si>
  <si>
    <t>CANTERAS DE COLOMBIA S.A.S</t>
  </si>
  <si>
    <t>Campo de infiltración</t>
  </si>
  <si>
    <t>ZOOCRIADERO CROCODYLUS S.A.</t>
  </si>
  <si>
    <t xml:space="preserve">Campo de Infiltración </t>
  </si>
  <si>
    <t>COOPERATIVA DE PRODUCTORES DE LECHE DE LA COSTA ATLANTICA LTDA. - COOLECHERA</t>
  </si>
  <si>
    <t>ZOOCRIADERO REPTILES S.A.S.</t>
  </si>
  <si>
    <t>Canal del Dique</t>
  </si>
  <si>
    <t>GRANJA PISCICOLA LISMAR</t>
  </si>
  <si>
    <t>SERVICIOS MUNICIPALES 1A S.A.S. E.S.P (Antes ALCALDÍA MUNICIPAL DE SANTA LUCÍA)</t>
  </si>
  <si>
    <t>Embalse del Guajaro</t>
  </si>
  <si>
    <t>ZOOAGRO</t>
  </si>
  <si>
    <t>ALCALDÍA MUNICIPAL DE MANATÍ (AGUAS DEL SUR DEL ATLÁNTICO S.A. E.S.P – Municipio de Manatí)</t>
  </si>
  <si>
    <t>ALCALDÍA MUNICIPAL DE LURUACO  (AGUAS DEL SUR DEL ATLÁNTICO S.A. E.S.P – Municipio de Luruaco)</t>
  </si>
  <si>
    <t>AGROPECUARIA EL SILENCIO LTDA.</t>
  </si>
  <si>
    <t>ACUACULTIVOS EL GUÁJARO</t>
  </si>
  <si>
    <t>ACUACULTIVOS LOS GALLITOS</t>
  </si>
  <si>
    <t xml:space="preserve">GRANJA PISCICOLA ESPAÑA </t>
  </si>
  <si>
    <t>Poza septica</t>
  </si>
  <si>
    <t>E.S.E. Centro de Salud Ceminsa (Corregimiento de Gallego-Sabanalarga)</t>
  </si>
  <si>
    <t>E.S.E. Centro de Salud Ceminsa (Corregimiento de Molinero-Sabanalarga)</t>
  </si>
  <si>
    <t>E.S.E. Centro de Salud Ceminsa (Corregimiento de Aguada de Pablo-Sabanalarga)</t>
  </si>
  <si>
    <t>E.S.E. Centro de Salud Ceminsa (Corregimiento de Colombia-Sabanalarga)</t>
  </si>
  <si>
    <t>E.S.E. Centro de Salud Ceminsa (Corregimiento de Cascajal-Sabanalarga)</t>
  </si>
  <si>
    <t>ZOOCRIADERO BABILONIA &amp; CIA. LTDA</t>
  </si>
  <si>
    <t>MATADERO DE SABANALARGA</t>
  </si>
  <si>
    <t>AGROPECUARIA JAICAR SA</t>
  </si>
  <si>
    <t>AVICOLA NACIONAL S.A.</t>
  </si>
  <si>
    <t>ALCALDÍA MUNICIPAL DE REPELÓN</t>
  </si>
  <si>
    <t xml:space="preserve"> Nombre o Razón Social usuario</t>
  </si>
  <si>
    <t>Presenta Propuesta ?</t>
  </si>
  <si>
    <t>Carga meta (kg/año) Establecidas periodo 2020-2025</t>
  </si>
  <si>
    <t>Caga Meta 2025  (kg/año)</t>
  </si>
  <si>
    <t>Puntos no conectados al STAR que se van a Eliminar en el sistema de alcantarillado - (% SOBRE TOTAL PUNTO ACTUALIZADOS EN PSMV)</t>
  </si>
  <si>
    <t>20-21</t>
  </si>
  <si>
    <t>21-22</t>
  </si>
  <si>
    <t>22-23</t>
  </si>
  <si>
    <t>23-24</t>
  </si>
  <si>
    <t>24-25</t>
  </si>
  <si>
    <t>NA</t>
  </si>
  <si>
    <t>NR</t>
  </si>
  <si>
    <t>TOTALES</t>
  </si>
  <si>
    <r>
      <rPr>
        <b/>
        <sz val="10"/>
        <color theme="1"/>
        <rFont val="Arial Narrow"/>
        <family val="2"/>
      </rPr>
      <t>NR:</t>
    </r>
    <r>
      <rPr>
        <sz val="10"/>
        <color theme="1"/>
        <rFont val="Arial Narrow"/>
        <family val="2"/>
      </rPr>
      <t xml:space="preserve"> No Reporta.- </t>
    </r>
    <r>
      <rPr>
        <b/>
        <sz val="10"/>
        <color theme="1"/>
        <rFont val="Arial Narrow"/>
        <family val="2"/>
      </rPr>
      <t>NA</t>
    </r>
    <r>
      <rPr>
        <sz val="10"/>
        <color theme="1"/>
        <rFont val="Arial Narrow"/>
        <family val="2"/>
      </rPr>
      <t>: No Aplica</t>
    </r>
  </si>
  <si>
    <t>Nombre o Razón Social usuario</t>
  </si>
  <si>
    <t>ALCALDÍA MUNICIPAL DE CANDELARIA - AGUAS DEL SUR DEL ATLÁNTICO (AQSUR)  E.S.P</t>
  </si>
  <si>
    <t>CUENCA DEL RÍO MAGDALENA - SUBCUENCAS 2904-2, 2904-3, 2904-4 (Soledad, Malambo, Sabanagrande, Santo Tomás, Palmar de Varela, Baranoa y Polonuevo)</t>
  </si>
  <si>
    <t>CUENCA DEL RÍO MAGDALENA - SUBCUENCAS 2904-1 (Barranquilla)</t>
  </si>
  <si>
    <t>Modelacion de cargas sobre limites permisibles y caudales maximos reglamentarios de las ESP´S y/o municipos de la region(Resoluciones 0631 de 2014 y 750 de 2016 de el MADS y LA CRA, resepectivamente)</t>
  </si>
  <si>
    <t>Cuenca</t>
  </si>
  <si>
    <t>Municipio</t>
  </si>
  <si>
    <t>Densidad Poblacional* - Proyección Dane</t>
  </si>
  <si>
    <t>% Eficiencia del STAR</t>
  </si>
  <si>
    <t>% Cobertura de alcantarillado</t>
  </si>
  <si>
    <t>Cargas evaluadas</t>
  </si>
  <si>
    <t>CARGAS DE LEY ( Resolucion 0631 de 2015)</t>
  </si>
  <si>
    <r>
      <rPr>
        <b/>
        <sz val="9"/>
        <color theme="1"/>
        <rFont val="Arial Narrow"/>
        <family val="2"/>
      </rPr>
      <t>DBO</t>
    </r>
    <r>
      <rPr>
        <b/>
        <vertAlign val="subscript"/>
        <sz val="9"/>
        <color theme="1"/>
        <rFont val="Arial Narrow"/>
        <family val="2"/>
      </rPr>
      <t>5</t>
    </r>
  </si>
  <si>
    <t>Fuente</t>
  </si>
  <si>
    <t>Redes</t>
  </si>
  <si>
    <t>Funcionamiento</t>
  </si>
  <si>
    <t>Concentracion minima legal (mg/l)</t>
  </si>
  <si>
    <t>Caudal minimo legal ( l/s)</t>
  </si>
  <si>
    <t>Carga maxima legal (kg/año)
(Por  encima de este valor no se puede aceptar ninguna propuesta a municipios o ESP)</t>
  </si>
  <si>
    <t>Meta propuesta 2025- (kg/año)</t>
  </si>
  <si>
    <t>Relacion (Meta/ carga minima)-%</t>
  </si>
  <si>
    <t>Crga /kg/dia)</t>
  </si>
  <si>
    <t>PPC (kg/hab-dia)</t>
  </si>
  <si>
    <t>Poblacion (habitantes)</t>
  </si>
  <si>
    <t>Concentracion maxima aceptada en la descarga</t>
  </si>
  <si>
    <t>l/s</t>
  </si>
  <si>
    <t>Barranquilla</t>
  </si>
  <si>
    <t>Formato de propuesta de meta individual y cronograma de cumplimiento  para prestadores de servicios de alcantarillado presentado por la empresa durante la consulta de metas de carga 2020-2024</t>
  </si>
  <si>
    <t>Se debe imponer una meta con referencia a la meta legal para ambas sustancias (menor)</t>
  </si>
  <si>
    <t>Soledad</t>
  </si>
  <si>
    <t>Platanal</t>
  </si>
  <si>
    <t>Aceptar la propuesta de emtas presentada</t>
  </si>
  <si>
    <t>&lt;3000</t>
  </si>
  <si>
    <t>&lt;66.000</t>
  </si>
  <si>
    <t>Río</t>
  </si>
  <si>
    <t>Se debe imponer una meta con referencia a la meta legal para DBO5 Y SST  (menor)</t>
  </si>
  <si>
    <t>&gt;3000</t>
  </si>
  <si>
    <t>&gt;66.000</t>
  </si>
  <si>
    <t>Malambo</t>
  </si>
  <si>
    <t>?</t>
  </si>
  <si>
    <t>Sabanagrande</t>
  </si>
  <si>
    <t>Santo Tomás</t>
  </si>
  <si>
    <t>Palmar De Varela</t>
  </si>
  <si>
    <t>Ponedera</t>
  </si>
  <si>
    <t>Polonuevo</t>
  </si>
  <si>
    <t>Baranoa</t>
  </si>
  <si>
    <t>CUENCA LITORAL</t>
  </si>
  <si>
    <t>Puerto Colombia</t>
  </si>
  <si>
    <t xml:space="preserve">CUENCA LITORAL- SUBCUENCAS 1401-1, 1401-2, 1401-3, 1401-4, 1401-5, 2904-1 (Puerto Colombia, Tubará, Juan de Acosta, Piojó, Galapa </t>
  </si>
  <si>
    <t>Tubará</t>
  </si>
  <si>
    <t>Juan De Acosta</t>
  </si>
  <si>
    <t>Piojó</t>
  </si>
  <si>
    <t>Galapa</t>
  </si>
  <si>
    <t>Aceptar la propuesta de metas presentada por el usuario</t>
  </si>
  <si>
    <t>CUENCA CANAL DEL DIQUE</t>
  </si>
  <si>
    <t>Repelón</t>
  </si>
  <si>
    <t>Luruaco</t>
  </si>
  <si>
    <t>Manatí</t>
  </si>
  <si>
    <t xml:space="preserve">Sabanalarga </t>
  </si>
  <si>
    <t>Sur</t>
  </si>
  <si>
    <t>Norte</t>
  </si>
  <si>
    <t>TOTAL</t>
  </si>
  <si>
    <t>Santa Lucia</t>
  </si>
  <si>
    <t>Usiacurí</t>
  </si>
  <si>
    <t>Campo De La Cruz</t>
  </si>
  <si>
    <t>Suan</t>
  </si>
  <si>
    <t>Candelaria</t>
  </si>
  <si>
    <t xml:space="preserve">*Población cabecera municipal </t>
  </si>
  <si>
    <t>ESTADO ACTUAL DEL RECURSO FRENTE A LOS OBJETIVOS DE CALIDAD</t>
  </si>
  <si>
    <t>CUENCA- SISTEMA</t>
  </si>
  <si>
    <t>CRITERIO</t>
  </si>
  <si>
    <t>USO PRIORITARIO</t>
  </si>
  <si>
    <t>OD (mg/L)</t>
  </si>
  <si>
    <t>pH</t>
  </si>
  <si>
    <r>
      <rPr>
        <b/>
        <sz val="9"/>
        <color indexed="8"/>
        <rFont val="Arial Narrow"/>
        <family val="2"/>
      </rPr>
      <t>DBO</t>
    </r>
    <r>
      <rPr>
        <b/>
        <vertAlign val="subscript"/>
        <sz val="9"/>
        <color indexed="8"/>
        <rFont val="Arial Narrow"/>
        <family val="2"/>
      </rPr>
      <t xml:space="preserve">5 </t>
    </r>
    <r>
      <rPr>
        <b/>
        <sz val="9"/>
        <color indexed="8"/>
        <rFont val="Arial Narrow"/>
        <family val="2"/>
      </rPr>
      <t xml:space="preserve"> (mg/L)</t>
    </r>
  </si>
  <si>
    <t>SST  (mg/L)</t>
  </si>
  <si>
    <t>°C</t>
  </si>
  <si>
    <t>NO3 (mg/L)</t>
  </si>
  <si>
    <t>NO2 (mg/L)</t>
  </si>
  <si>
    <t>NH3 (mg/L)</t>
  </si>
  <si>
    <t>PO4 (mg/L)</t>
  </si>
  <si>
    <t>C. Totales (NMP/100mL)</t>
  </si>
  <si>
    <t>C. Fecales (NMP/100mL)</t>
  </si>
  <si>
    <t>GyA</t>
  </si>
  <si>
    <t>CUENCA RÍO MAGDALENA HUMEDALES Y CIÉNAGAS</t>
  </si>
  <si>
    <t>&gt;3</t>
  </si>
  <si>
    <t>7- 9</t>
  </si>
  <si>
    <t>&lt;7</t>
  </si>
  <si>
    <t>&lt;30</t>
  </si>
  <si>
    <t>&lt;40</t>
  </si>
  <si>
    <t>&lt;10</t>
  </si>
  <si>
    <t>&lt;1</t>
  </si>
  <si>
    <t>&lt;0,5</t>
  </si>
  <si>
    <t>&lt;0,1</t>
  </si>
  <si>
    <t>&lt;5000</t>
  </si>
  <si>
    <t>&lt;2000</t>
  </si>
  <si>
    <t>Preservación flora y fauna</t>
  </si>
  <si>
    <t>Ciénaga de Mesolandia (Ciénaga de la Bahía)</t>
  </si>
  <si>
    <t>&lt;LDM</t>
  </si>
  <si>
    <t>Cumple</t>
  </si>
  <si>
    <t>No Cumple</t>
  </si>
  <si>
    <t>Ciénaga de Santo Tomás</t>
  </si>
  <si>
    <t>Ciénaga La Luisa</t>
  </si>
  <si>
    <t>Ciénaga Sabanagrande</t>
  </si>
  <si>
    <t>Ciénaga del Uvero</t>
  </si>
  <si>
    <t>CUENCA DEL MAR CARIBE HUMEDALES Y CIÉNAGAS</t>
  </si>
  <si>
    <t>Ciénaga de Balboas</t>
  </si>
  <si>
    <t>Ciénaga El Rincón</t>
  </si>
  <si>
    <t>Ciénaga Mallorquín</t>
  </si>
  <si>
    <t>Ciénaga del Totumo</t>
  </si>
  <si>
    <t xml:space="preserve">ARROYOS Y CAÑOS </t>
  </si>
  <si>
    <t>&gt;2</t>
  </si>
  <si>
    <t>&lt;25</t>
  </si>
  <si>
    <t>&lt;250</t>
  </si>
  <si>
    <t>&lt;15000</t>
  </si>
  <si>
    <t>&lt;15</t>
  </si>
  <si>
    <t>Uso Industrial</t>
  </si>
  <si>
    <t>Arroyo León</t>
  </si>
  <si>
    <t>CUENCA DE CANAL DEL DIQUE (HUMEDALES Y CIÉNAGAS)</t>
  </si>
  <si>
    <t>&gt;4</t>
  </si>
  <si>
    <t>&lt;5</t>
  </si>
  <si>
    <t>&lt;200</t>
  </si>
  <si>
    <t>Consumo humano  y doméstico</t>
  </si>
  <si>
    <t xml:space="preserve"> </t>
  </si>
  <si>
    <t>Ciénaga Tocagua</t>
  </si>
  <si>
    <t>Ciénaga Luruaco</t>
  </si>
  <si>
    <t>Convenciones</t>
  </si>
  <si>
    <r>
      <rPr>
        <b/>
        <sz val="12"/>
        <color theme="1"/>
        <rFont val="Arial Narrow"/>
        <family val="2"/>
      </rPr>
      <t xml:space="preserve">Nota: </t>
    </r>
    <r>
      <rPr>
        <sz val="12"/>
        <color indexed="8"/>
        <rFont val="Arial Narrow"/>
        <family val="2"/>
      </rPr>
      <t>Los datos se encuentran en proceso de verificación</t>
    </r>
  </si>
  <si>
    <t>No cumple</t>
  </si>
  <si>
    <t>Datos del 2017-2018</t>
  </si>
  <si>
    <t>S</t>
  </si>
  <si>
    <t>No caracterizadas</t>
  </si>
  <si>
    <t>en  blanco</t>
  </si>
  <si>
    <t xml:space="preserve">Menor al límte de detección </t>
  </si>
  <si>
    <t>Límite de detección inferior al objetivo de calidad</t>
  </si>
  <si>
    <t>CRITERIOS DE EVALUACION Y DEFINICIÓN DE METAS DE CARGAS DE DBO5 Y SST: 2020 -2025</t>
  </si>
  <si>
    <t>FACTOR DE EVALUACIÓN</t>
  </si>
  <si>
    <t>REDUCCIÓN DE CARGAS - PORCENTAJE (%)</t>
  </si>
  <si>
    <t>RECOMENDACIONES PARA LA EVALUACIÓN DE  METAS</t>
  </si>
  <si>
    <t>CRITERIO DE EVALAUCION</t>
  </si>
  <si>
    <t>DECISION MAS PROBABLE</t>
  </si>
  <si>
    <t>Cumplimiento LIMITES PERMISIBLES ( Res 0631 de 2015)</t>
  </si>
  <si>
    <t>Todos los usuarios deben partir el quinquenio con cargas minimas de DBO5 y SST equivalentes y correspondientes a las concentracions y caudales identificados  para la resolucion de LIMITES PERMISIBLES.</t>
  </si>
  <si>
    <t>Un porcentaje de reduccion que depende de la LINEA BASE, de las inversiones realizadas por el usuario y nivel de cumplimiento tantpo de los objetivos declaidad del cueprode agua afectado como de dichos LIMITES EPRMISIBLES que define  la resolucion 0631 de 2015  conjugada con las dotaciones minimas para poblaciones por debajo de los 1000 MSNM ( CRA, 2011) . Las reducciones requeridas pueden oscilar enrte 0-80% con relacion a la CARGA MAXIMA PERMISIBLE o la LINEA BASE DE CARGAS  DE DBO5 Y SST.</t>
  </si>
  <si>
    <t>Este criterio de convierte en el punto de referencia para establecer si se requieren reducciones superiores a la carga correspondiente a LIMITES PERMISIBLES.</t>
  </si>
  <si>
    <t>Cumplimiento de objetivos de calidad</t>
  </si>
  <si>
    <t>2.1.</t>
  </si>
  <si>
    <t>Cumple  LIMITES PERMISIBLES y cumplen objetivos de calidad del tramo</t>
  </si>
  <si>
    <t>DEFINIR CARGAS DE LIMITES PERMISIBLES</t>
  </si>
  <si>
    <t xml:space="preserve">Si no hubo propuesta se parte de la LINEA BASE DE cargas de DBO5 y SST </t>
  </si>
  <si>
    <t>2.2.</t>
  </si>
  <si>
    <t>Cumple  LIMITES PERMISIBLES pero y no  cumplen objetivos de calidad del tramo</t>
  </si>
  <si>
    <t>Se definen de acuerdo a criterio de capacidad de carga</t>
  </si>
  <si>
    <t>No Cumple  LIMITES PERMISIBLES pero  se cumplen objetivos de calidad del tramo</t>
  </si>
  <si>
    <t>Se defiene cargas correspondientes a LIMITES PERMISIBLES</t>
  </si>
  <si>
    <t>2.3.</t>
  </si>
  <si>
    <t>No Cumple  LIMITES PERMISIBLES y tampoco  se cumplen objetivos de calidad del tramo</t>
  </si>
  <si>
    <t>Se establecen con base en criterio de capacidad de carga</t>
  </si>
  <si>
    <t>Capacidad de carga organica</t>
  </si>
  <si>
    <t>3.1.</t>
  </si>
  <si>
    <r>
      <rPr>
        <sz val="11"/>
        <color indexed="10"/>
        <rFont val="Calibri"/>
        <family val="2"/>
      </rPr>
      <t>Alta:</t>
    </r>
    <r>
      <rPr>
        <sz val="11"/>
        <color theme="1"/>
        <rFont val="Calibri"/>
        <family val="2"/>
        <scheme val="minor"/>
      </rPr>
      <t xml:space="preserve"> OD &gt;5,0 Y CAUDAL SUPERIOR A 5 M3/S</t>
    </r>
  </si>
  <si>
    <t>Domina el factor correspondiente a LIMITES PERMISIBLES</t>
  </si>
  <si>
    <t>3.2.</t>
  </si>
  <si>
    <r>
      <rPr>
        <sz val="11"/>
        <color indexed="10"/>
        <rFont val="Calibri"/>
        <family val="2"/>
      </rPr>
      <t>Media:</t>
    </r>
    <r>
      <rPr>
        <sz val="11"/>
        <color theme="1"/>
        <rFont val="Calibri"/>
        <family val="2"/>
        <scheme val="minor"/>
      </rPr>
      <t xml:space="preserve"> OD &gt;4,0 y Caudal entre 3 y 5 m3/s</t>
    </r>
  </si>
  <si>
    <t>Reduccion hasta LIMITES PERMISIBLES MAS UN 10%</t>
  </si>
  <si>
    <t>3.3.</t>
  </si>
  <si>
    <r>
      <rPr>
        <sz val="11"/>
        <color indexed="10"/>
        <rFont val="Calibri"/>
        <family val="2"/>
      </rPr>
      <t>Baja:</t>
    </r>
    <r>
      <rPr>
        <sz val="11"/>
        <color theme="1"/>
        <rFont val="Calibri"/>
        <family val="2"/>
        <scheme val="minor"/>
      </rPr>
      <t>OD &lt;4,0 y Caudal &lt; 1,0 m3/s</t>
    </r>
  </si>
  <si>
    <t>Reduccion hasta LIMITES PERMISIBLES MAS UN 20%</t>
  </si>
  <si>
    <t xml:space="preserve">NOTAS </t>
  </si>
  <si>
    <t>1. USUARIOS QUE NO PRESENTAN PROPUESTA DE METAS</t>
  </si>
  <si>
    <t>SE APLICAN LOS MISMOS CRITERIOS partiendo de la LINEA BASE PUBLICADA Y AJUSTADA. La reduccion oscilará entre un 20 y un 80%, dependiendop si  el tramo tiene baja capacidad de carga o no cumple objetivos de calidad</t>
  </si>
  <si>
    <t>El facto mas alto de reduccion ( 80% se aplicara cuando se establezca que el tramo reune ambas condiciones)</t>
  </si>
  <si>
    <t>2. Los usuarios que reportan descargas a campos de infiltracion o pozas sépticas. Automaticamente quedan definidos con METAS DE CARGA DE 0,00 KG/AÑO</t>
  </si>
  <si>
    <t>Todos estos usuarios quedan definidos con "meta cero", lo cual significa que el sistema utilizado al ser verificado, no puede mostrar fugas  ni descargas por cuanto se le debe cobrar la totalidad de la carga de entrada al sistema con el FACTOR REGIONAL DEL TRAMO.</t>
  </si>
  <si>
    <t>La CRA DEBE adelantar controles  de ficio y verificar. Con una minima cantidad de DBO5 o DE SST aflorando y descargandop a un cuerpo de agua, se cobra el 100% de la carga identificada como LINEA BASE , sin detrimento de la aplicación del regimen sancionatorio.</t>
  </si>
  <si>
    <t>3. Los usuarios que reportan linea base pero no tienen informacion reciente de sus descargas, atomaticamente quedan definidos con METAS DE CARGA DE 0,00 KG/AÑO</t>
  </si>
  <si>
    <t>4. Las metas aplicadas por la CRA para quienes no cumplieron el requisito, se empezaran a cumplir a partir del segundo año.</t>
  </si>
  <si>
    <t xml:space="preserve">Para quienes no presentaron propuestas d eemtas de cargas y fueron objeto de decisones unilaterales por parate de la CRA, se asignara el periodo 2021 -20122 como el año en el cual se define el cumplimiento de la meta asignada. </t>
  </si>
  <si>
    <t>La CRA debe planificar d emanera urgente, un plan de control y seguimeinto para actualizar, por jercicio de autoridad, la informacion de cargas contaminantes de DBO5 y SST</t>
  </si>
  <si>
    <t>5. Las metas corregidas por la CRA para las ESP´S que presentaron propuestas, se empezaran a cumplir a partir del tercer año del quinquenio 2020 -2025</t>
  </si>
  <si>
    <t>La idea e sotorgar dos años de gracia, para que las ESP ajsuten sus planes y ejecuten las obras necesarias para lograr las metas asignadas.</t>
  </si>
  <si>
    <t>la CRA debe con urgencia, requerir la actualizacion de  los PSMV´S de sdtas ocalidades de tal forma que ajsuten el plan a estos nuevos compromisos</t>
  </si>
  <si>
    <t>PROCESO DE DEFINICION DE METAS DE CARGAS</t>
  </si>
  <si>
    <t>Calcular LINEA BASE O PROP METAS DE CARGAS DE DBO5 Y SST</t>
  </si>
  <si>
    <t>CALCULE LA RELACION ENTRE PROPUESTAS DE METAS Y LIMITES PERMISIBLES</t>
  </si>
  <si>
    <t>LB -PM  &lt; LIMITES PERMISIBLES</t>
  </si>
  <si>
    <t>LB-PM  = LIMITES PERMISIBLES</t>
  </si>
  <si>
    <t>LB-PM  &gt; LIMITES PERMISIBLES</t>
  </si>
  <si>
    <t>EL TRAMO CUMPLE ODEC?</t>
  </si>
  <si>
    <t>EVALUE CAPACIDAD DE CARGA DEL TRAMO</t>
  </si>
  <si>
    <t>CAP CARGA  ALTA</t>
  </si>
  <si>
    <t>CAP CARGA MEDIA</t>
  </si>
  <si>
    <t>CAP CARGA BAJA</t>
  </si>
  <si>
    <t>APLIQUE CM  AJUSTADA A LIMITE PERMISIBLE</t>
  </si>
  <si>
    <t>APLIQUE CM  IGUAL A LIMITE PERMISIBLE MAS UNA REDUCCION DEL 10-20 %</t>
  </si>
  <si>
    <t>APLIQUE CM  IGUAL A LIMITE PERMISIBLE MAS UNA REDUCCION DEL 20-80%</t>
  </si>
  <si>
    <t>NOTAS</t>
  </si>
  <si>
    <t>1. Cuando la propuesta de metas presentada, cumple con todos estos criterios se acepta sin observaciones.</t>
  </si>
  <si>
    <t>CONSULTA DE METAS DE CARGAS 2019 - 2024</t>
  </si>
  <si>
    <t>Estado de los tramos frente al cumplimieto de los objetivos de calidad definidos en el la resolucion 00258 de 2011 de la CRA</t>
  </si>
  <si>
    <t>Lugar de vertimiento</t>
  </si>
  <si>
    <t>Empresa</t>
  </si>
  <si>
    <t>Capacidad de carga (DBO5) del cuerpo de agua o tramo receptor de la descarga en periodo de estiaje</t>
  </si>
  <si>
    <t>Deconocida</t>
  </si>
  <si>
    <t xml:space="preserve">Alcantarillado </t>
  </si>
  <si>
    <t>Alcantarrillado</t>
  </si>
  <si>
    <t>Ciénaga de convento</t>
  </si>
  <si>
    <t>Ciénaga Mesolandia</t>
  </si>
  <si>
    <t>Despues de tratarlas las envian al alcantarillado (Soledad)</t>
  </si>
  <si>
    <t xml:space="preserve">Laguna Mesolandia </t>
  </si>
  <si>
    <t>Alcantarillad de Soledad</t>
  </si>
  <si>
    <t>Fundación Centro Médico del Norte</t>
  </si>
  <si>
    <t>Embalse del Guajáro</t>
  </si>
  <si>
    <t xml:space="preserve">Nota importante: </t>
  </si>
  <si>
    <t>Los datos relacionados en la siguiente tabla corresponden a la información disponible en la CRA hasta noviembre  de 2019</t>
  </si>
  <si>
    <t>TRAMO 3: CUENCA DEL RÍO MAGDALENA - SUBCUENCAS 2904-1 (Barranquilla)</t>
  </si>
  <si>
    <t>ALCALDÍA MUNICIPAL DE PONEDERA</t>
  </si>
  <si>
    <t>FLP PROCESADOS S.A.S</t>
  </si>
  <si>
    <t>ZOOCRIADERO LAS TRINITARIAS LTDA</t>
  </si>
  <si>
    <t>ZOOCRIADERO BABILANDIA Y CIA LIMITADA</t>
  </si>
  <si>
    <t>CENTRO DE SALUD PONEDERA</t>
  </si>
  <si>
    <t>DESCRIPCION</t>
  </si>
  <si>
    <t>Soledad, Malambo, Sabanagrande, Santo Tomás, Palmar de Varela, Baranoa y Polonuevo</t>
  </si>
  <si>
    <t>Ponedera, Campo de la Cruz, Candelaria y Súan</t>
  </si>
  <si>
    <t>Puerto Colombia, Tubará, Juan de Acosta, Piojó, Galapa y Barranquilla</t>
  </si>
  <si>
    <t>Repelón, Luruaco, Manatí, Sabanalarga, Santa Lucia y Usiacurí</t>
  </si>
  <si>
    <t>TRAMO 2: Cuenca del Río Magdalena - Subcuencas 2904-5, 2904-6, 2904-4 (Soledad, Malambo, Sabanagrande, Santo Tomás, Palmar de Varela, Baranoa y Polonuevo)</t>
  </si>
  <si>
    <t>CUENCA-SECTOR -TRAMO</t>
  </si>
  <si>
    <t>RIO-TRAMO</t>
  </si>
  <si>
    <t>Cuenca del Río Magdalena - Subcuencas 2904-2, 2904-3, 2904-4</t>
  </si>
  <si>
    <t>Cuenca del Río Magdalena - Subcuencas 2904-5, 2904-6, 2904-4</t>
  </si>
  <si>
    <t>Cuenca del Río Magdalena - Subcuencas 2904-1</t>
  </si>
  <si>
    <t>Cuenca Litoral- Subcuencas 1401-1, 1401-2, 1401-3, 1401-4, 1401-5, 2904-1</t>
  </si>
  <si>
    <t>Cuenca del Canal del Dique - Subcuencas 2903-1, 2903-2, 2903-3</t>
  </si>
  <si>
    <t>TRAMO 4: CUENCA LITORAL- SUBCUENCAS 1401-1, 1401-2, 1401-3, 1401-4, 1401-5, 2904-1 (Puerto Colombia, Tubará, Juan de Acosta, Piojó, Galapa y Barranquilla)</t>
  </si>
  <si>
    <t>TRAMO 5: CUENCA DEL CANAL DEL DIQUE - SUBCUENCAS 2903-1, 2903-2, 2903-3 (Repelón, Luruaco, Manatí, Sabanalarga, Santa Lucia y Usiacurí)</t>
  </si>
  <si>
    <r>
      <rPr>
        <b/>
        <sz val="8"/>
        <color theme="1"/>
        <rFont val="Arial Narrow"/>
        <family val="2"/>
      </rPr>
      <t>NR</t>
    </r>
    <r>
      <rPr>
        <sz val="8"/>
        <color theme="1"/>
        <rFont val="Arial Narrow"/>
        <family val="2"/>
      </rPr>
      <t xml:space="preserve">: No Reporta.- </t>
    </r>
    <r>
      <rPr>
        <b/>
        <sz val="8"/>
        <color theme="1"/>
        <rFont val="Arial Narrow"/>
        <family val="2"/>
      </rPr>
      <t>NA</t>
    </r>
    <r>
      <rPr>
        <sz val="8"/>
        <color theme="1"/>
        <rFont val="Arial Narrow"/>
        <family val="2"/>
      </rPr>
      <t>: No Aplica</t>
    </r>
  </si>
  <si>
    <t>No.</t>
  </si>
  <si>
    <t>CONSERVAS CALIFORNIA S.A.S.</t>
  </si>
  <si>
    <t>Metas de cargas de DBO5 ( Kg/año)</t>
  </si>
  <si>
    <t>Metas de cargas de SST( Kg/año)</t>
  </si>
  <si>
    <t>REDUCCION DE CARGAS CONTAMINANTES ESPERADAS EN EL QUINQUENIO (%)</t>
  </si>
  <si>
    <t>No de Usuarios</t>
  </si>
  <si>
    <t>La norma indica que la CRA debe imponer metas presuntivas considerando las necesidades de los cuerpos de agua</t>
  </si>
  <si>
    <t>Presenta Propuesta (1) o ajustes (29 a Acuerdo 006 de 2020</t>
  </si>
  <si>
    <t xml:space="preserve">SI (2) </t>
  </si>
  <si>
    <t>SÍ (1 y 2)</t>
  </si>
  <si>
    <t>TRIPLE A  S.A E.S.P. SABANALARGA ( integrado norte y sur)</t>
  </si>
  <si>
    <t>SI (2)</t>
  </si>
  <si>
    <t>SÍ (2)</t>
  </si>
  <si>
    <t>SI(2)</t>
  </si>
  <si>
    <t>SABANALARGA SUR ( SE INTEGRA TODO EN UNA SOLA )</t>
  </si>
  <si>
    <t>SÍ(2)</t>
  </si>
  <si>
    <t>META GLOBAL POR TRAMOS -AJSUTADA A RESOLUCION 0206 DE 2021</t>
  </si>
  <si>
    <t xml:space="preserve"> Nombre o Razón Social usuario que presento propuesta de ajustes</t>
  </si>
  <si>
    <t>Tramo</t>
  </si>
  <si>
    <t>Escenario</t>
  </si>
  <si>
    <t>Anterior</t>
  </si>
  <si>
    <t>Nuevo</t>
  </si>
  <si>
    <t>TESA RETRIBUTIVA POR DESCARGAS LIQUIDAS PUNTUALES</t>
  </si>
  <si>
    <t>TRAMO 1: Soledad, Malambo, Sabanagrande, Santo Tomás, Palmar de Varela, Baranoa y Polonuevo</t>
  </si>
  <si>
    <t>NUEVO MARCO DE METAS DE CARGAS GLOBALES POR TRAMOS 2021-2025 AJUSATDAS A LA RESOLUCION 00206 DE 2021 DE LA CRA</t>
  </si>
  <si>
    <t>RESUMEN COMPARADO DE CARGAS DE DBO5 Y SST ANTERIORES Y NUEVAS PARA EL QUINQUENIO 2021 -2025  DE ACUERDO CON LA NUEVA EVALUACION DE PROPUESTAS AJUSTADA A RESOLUCION 00206 DE 2021- SOLO PARA QUIENES SOLICITARON REVISION DE METAS</t>
  </si>
  <si>
    <t>Tramo No</t>
  </si>
  <si>
    <t>Presenta Propuesta de metas (1) o de ajustes (2) al acuerdo 006 de 2020</t>
  </si>
  <si>
    <t xml:space="preserve"> MARCO DE METAS DE CARGAS GLOBALES POR TRAMOS 2021-2025 establecidas mediante acuerdo 006 de 2020 ( En ajustes mediante Resolución 00206 de 2021)</t>
  </si>
  <si>
    <t>REDUCCIÓN DE CARGAS CONTAMINANTES ESPERADAS EN EL QUINQUENIO (%)</t>
  </si>
  <si>
    <t>Carga meta (kg/año) Establecidas y ajustada para el periodo 2021-2025</t>
  </si>
  <si>
    <t>Línea Base (2020) - (2021) (kg/año)</t>
  </si>
  <si>
    <t>Cronograma y metas anualizadas evaluables a fin de año (kg/año)</t>
  </si>
  <si>
    <t>NUEVO MARCO DE METAS DE CARGAS GLOBALES POR TRAMOS 2021-2025 AJUSTADAS A LA RESOLUCIÓN 00206 DE 2021 DE LA CRA</t>
  </si>
  <si>
    <t xml:space="preserve">Urbanización Lomas del Caujaral </t>
  </si>
  <si>
    <t>Ingeniería y Minería de la Costa S.A. INGECOST</t>
  </si>
  <si>
    <t>EXOTIKA LEATHER S.A.S. ( Zoocriadero BETLAHEM Ltda. -Finca San José)</t>
  </si>
  <si>
    <t xml:space="preserve"> Supertiendas y Droguerías Olímpica S.A. (La Giralda)</t>
  </si>
  <si>
    <t>Línea Base 2020 (kg/año)</t>
  </si>
  <si>
    <t>Presenta Propuesta o modificación  a metas del Acuerdo 006 de 2020</t>
  </si>
  <si>
    <t>Carga meta (kg/año) Establecidas periodo 2021-2025 y ajustadas a la crisis socioeconómica del COVID 19 (RESOLUCION 00206 DE 2021 DE LA CRA)</t>
  </si>
  <si>
    <t>Presenta Propuesta (1) o ajustes a Acuerdo 006 de 2020</t>
  </si>
  <si>
    <t>Carga meta (kg/año) Establecidas periodo 2020-2025- Ajustadas a condiciones socioeconómicas de la crisis del COVID 19- Resolución 00206 de 2021</t>
  </si>
  <si>
    <t>Carga Meta 2025  (kg/año)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</si>
</sst>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0.0"/>
    <numFmt numFmtId="165" formatCode="0.00_ "/>
    <numFmt numFmtId="167" formatCode="_-&quot;$&quot;* #,##0_-;\-&quot;$&quot;* #,##0_-;_-&quot;$&quot;* &quot;-&quot;_-;_-@_-"/>
  </numFmts>
  <fonts count="83">
    <font>
      <sz val="11"/>
      <color theme="1"/>
      <name val="Calibri"/>
      <charset val="134"/>
      <scheme val="minor"/>
    </font>
    <font>
      <sz val="11"/>
      <color theme="1"/>
      <name val="Calibri"/>
      <family val="2"/>
      <scheme val="minor"/>
    </font>
    <font>
      <sz val="11"/>
      <color theme="1"/>
      <name val="Calibri"/>
      <family val="2"/>
      <scheme val="minor"/>
    </font>
    <font>
      <sz val="11"/>
      <color theme="1"/>
      <name val="Arial Narrow"/>
      <family val="2"/>
    </font>
    <font>
      <sz val="9"/>
      <color theme="1"/>
      <name val="Calibri"/>
      <family val="2"/>
      <scheme val="minor"/>
    </font>
    <font>
      <b/>
      <sz val="9"/>
      <color theme="1"/>
      <name val="Arial"/>
      <family val="2"/>
    </font>
    <font>
      <sz val="9"/>
      <color theme="1"/>
      <name val="Arial"/>
      <family val="2"/>
    </font>
    <font>
      <sz val="9"/>
      <name val="Arial"/>
      <family val="2"/>
    </font>
    <font>
      <b/>
      <sz val="9"/>
      <name val="Arial"/>
      <family val="2"/>
    </font>
    <font>
      <sz val="9"/>
      <color indexed="8"/>
      <name val="Arial"/>
      <family val="2"/>
    </font>
    <font>
      <sz val="9"/>
      <color theme="1"/>
      <name val="Arial Narrow"/>
      <family val="2"/>
    </font>
    <font>
      <sz val="8"/>
      <color theme="1"/>
      <name val="Arial"/>
      <family val="2"/>
    </font>
    <font>
      <sz val="8"/>
      <name val="Arial"/>
      <family val="2"/>
    </font>
    <font>
      <b/>
      <sz val="11"/>
      <color theme="1"/>
      <name val="Calibri"/>
      <family val="2"/>
      <scheme val="minor"/>
    </font>
    <font>
      <b/>
      <sz val="9"/>
      <color theme="1"/>
      <name val="Arial Narrow"/>
      <family val="2"/>
    </font>
    <font>
      <b/>
      <sz val="9"/>
      <color theme="0"/>
      <name val="Arial Narrow"/>
      <family val="2"/>
    </font>
    <font>
      <sz val="9"/>
      <color theme="0"/>
      <name val="Arial Narrow"/>
      <family val="2"/>
    </font>
    <font>
      <sz val="9"/>
      <name val="Arial Narrow"/>
      <family val="2"/>
    </font>
    <font>
      <sz val="9"/>
      <color rgb="FF000000"/>
      <name val="Calibri"/>
      <family val="2"/>
    </font>
    <font>
      <b/>
      <sz val="11"/>
      <color theme="1"/>
      <name val="Arial Narrow"/>
      <family val="2"/>
    </font>
    <font>
      <sz val="11"/>
      <color theme="0"/>
      <name val="Arial Narrow"/>
      <family val="2"/>
    </font>
    <font>
      <sz val="11"/>
      <name val="Arial Narrow"/>
      <family val="2"/>
    </font>
    <font>
      <sz val="9"/>
      <name val="Calibri"/>
      <family val="2"/>
      <scheme val="minor"/>
    </font>
    <font>
      <b/>
      <sz val="12"/>
      <color theme="1"/>
      <name val="Arial Narrow"/>
      <family val="2"/>
    </font>
    <font>
      <sz val="10"/>
      <color theme="1"/>
      <name val="Arial Narrow"/>
      <family val="2"/>
    </font>
    <font>
      <b/>
      <sz val="22"/>
      <color theme="1"/>
      <name val="Arial Narrow"/>
      <family val="2"/>
    </font>
    <font>
      <b/>
      <sz val="9"/>
      <name val="Arial Narrow"/>
      <family val="2"/>
    </font>
    <font>
      <b/>
      <sz val="10"/>
      <name val="Arial Narrow"/>
      <family val="2"/>
    </font>
    <font>
      <sz val="10"/>
      <name val="Arial Narrow"/>
      <family val="2"/>
    </font>
    <font>
      <b/>
      <sz val="9"/>
      <color theme="1"/>
      <name val="Arial Narrow"/>
      <family val="2"/>
    </font>
    <font>
      <b/>
      <sz val="10"/>
      <color theme="1"/>
      <name val="Arial Narrow"/>
      <family val="2"/>
    </font>
    <font>
      <sz val="10"/>
      <color rgb="FFFF0000"/>
      <name val="Arial Narrow"/>
      <family val="2"/>
    </font>
    <font>
      <sz val="8"/>
      <color theme="1"/>
      <name val="Arial Narrow"/>
      <family val="2"/>
    </font>
    <font>
      <b/>
      <sz val="8"/>
      <name val="Arial"/>
      <family val="2"/>
    </font>
    <font>
      <sz val="8"/>
      <color indexed="8"/>
      <name val="Arial"/>
      <family val="2"/>
    </font>
    <font>
      <b/>
      <sz val="11"/>
      <color theme="1"/>
      <name val="Calibri"/>
      <family val="2"/>
      <scheme val="minor"/>
    </font>
    <font>
      <sz val="11"/>
      <color theme="1"/>
      <name val="Calibri"/>
      <family val="2"/>
      <scheme val="minor"/>
    </font>
    <font>
      <b/>
      <sz val="12"/>
      <color theme="1"/>
      <name val="Arial"/>
      <family val="2"/>
    </font>
    <font>
      <b/>
      <sz val="9"/>
      <color theme="1"/>
      <name val="Arial"/>
      <family val="2"/>
    </font>
    <font>
      <sz val="12"/>
      <color theme="1"/>
      <name val="Arial"/>
      <family val="2"/>
    </font>
    <font>
      <sz val="11"/>
      <color rgb="FF444444"/>
      <name val="Calibri"/>
      <family val="2"/>
    </font>
    <font>
      <b/>
      <sz val="11"/>
      <color rgb="FF000000"/>
      <name val="Arial"/>
      <family val="2"/>
    </font>
    <font>
      <sz val="10"/>
      <name val="Arial"/>
      <family val="2"/>
    </font>
    <font>
      <sz val="11"/>
      <color indexed="10"/>
      <name val="Calibri"/>
      <family val="2"/>
    </font>
    <font>
      <b/>
      <sz val="9"/>
      <color indexed="8"/>
      <name val="Arial Narrow"/>
      <family val="2"/>
    </font>
    <font>
      <b/>
      <vertAlign val="subscript"/>
      <sz val="9"/>
      <color indexed="8"/>
      <name val="Arial Narrow"/>
      <family val="2"/>
    </font>
    <font>
      <sz val="12"/>
      <color indexed="8"/>
      <name val="Arial Narrow"/>
      <family val="2"/>
    </font>
    <font>
      <b/>
      <vertAlign val="subscript"/>
      <sz val="9"/>
      <color theme="1"/>
      <name val="Arial Narrow"/>
      <family val="2"/>
    </font>
    <font>
      <b/>
      <sz val="9"/>
      <color theme="1"/>
      <name val="Arial Narrow"/>
      <family val="2"/>
    </font>
    <font>
      <sz val="8"/>
      <color theme="1"/>
      <name val="Arial"/>
      <family val="2"/>
    </font>
    <font>
      <sz val="8"/>
      <name val="Arial"/>
      <family val="2"/>
    </font>
    <font>
      <sz val="8"/>
      <color indexed="8"/>
      <name val="Arial"/>
      <family val="2"/>
    </font>
    <font>
      <b/>
      <i/>
      <sz val="11"/>
      <color rgb="FF000000"/>
      <name val="Arial"/>
      <family val="2"/>
    </font>
    <font>
      <sz val="10"/>
      <color rgb="FF000000"/>
      <name val="Calibri"/>
      <family val="2"/>
      <scheme val="minor"/>
    </font>
    <font>
      <sz val="10"/>
      <color theme="1"/>
      <name val="Arial Narrow"/>
      <family val="2"/>
    </font>
    <font>
      <sz val="8"/>
      <color theme="1"/>
      <name val="Arial Narrow"/>
      <family val="2"/>
    </font>
    <font>
      <b/>
      <sz val="8"/>
      <color theme="1"/>
      <name val="Arial Narrow"/>
      <family val="2"/>
    </font>
    <font>
      <b/>
      <sz val="8"/>
      <name val="Arial"/>
      <family val="2"/>
    </font>
    <font>
      <sz val="8"/>
      <name val="Arial Narrow"/>
      <family val="2"/>
    </font>
    <font>
      <b/>
      <sz val="11"/>
      <color theme="1"/>
      <name val="Calibri"/>
      <family val="2"/>
      <scheme val="minor"/>
    </font>
    <font>
      <sz val="8"/>
      <color rgb="FF000000"/>
      <name val="Calibri"/>
      <family val="2"/>
      <scheme val="minor"/>
    </font>
    <font>
      <b/>
      <sz val="8"/>
      <name val="Arial Narrow"/>
      <family val="2"/>
    </font>
    <font>
      <b/>
      <sz val="11"/>
      <color theme="1"/>
      <name val="Arial Narrow"/>
      <family val="2"/>
    </font>
    <font>
      <b/>
      <sz val="12"/>
      <color theme="1"/>
      <name val="Arial Narrow"/>
      <family val="2"/>
    </font>
    <font>
      <b/>
      <sz val="9"/>
      <name val="Arial"/>
      <family val="2"/>
    </font>
    <font>
      <b/>
      <sz val="10"/>
      <color theme="1"/>
      <name val="Arial Narrow"/>
      <family val="2"/>
    </font>
    <font>
      <sz val="9"/>
      <name val="Arial"/>
      <family val="2"/>
    </font>
    <font>
      <b/>
      <sz val="8"/>
      <color indexed="8"/>
      <name val="Arial"/>
      <family val="2"/>
    </font>
    <font>
      <b/>
      <sz val="24"/>
      <name val="Arial"/>
      <family val="2"/>
    </font>
    <font>
      <b/>
      <sz val="14"/>
      <color theme="1"/>
      <name val="Arial Narrow"/>
      <family val="2"/>
    </font>
    <font>
      <b/>
      <sz val="22"/>
      <color theme="1"/>
      <name val="Arial Narrow"/>
      <family val="2"/>
    </font>
    <font>
      <b/>
      <sz val="24"/>
      <color theme="1"/>
      <name val="Arial Narrow"/>
      <family val="2"/>
    </font>
    <font>
      <sz val="9"/>
      <color theme="1"/>
      <name val="Arial Narrow"/>
      <family val="2"/>
    </font>
    <font>
      <sz val="9"/>
      <color theme="0"/>
      <name val="Arial Narrow"/>
      <family val="2"/>
    </font>
    <font>
      <sz val="8"/>
      <color theme="0"/>
      <name val="Arial"/>
      <family val="2"/>
    </font>
    <font>
      <sz val="10"/>
      <color theme="0"/>
      <name val="Arial Narrow"/>
      <family val="2"/>
    </font>
    <font>
      <sz val="8"/>
      <color theme="0"/>
      <name val="Arial Narrow"/>
      <family val="2"/>
    </font>
    <font>
      <sz val="11"/>
      <color rgb="FFFF0000"/>
      <name val="Calibri"/>
      <family val="2"/>
      <scheme val="minor"/>
    </font>
    <font>
      <sz val="11"/>
      <color theme="0"/>
      <name val="Calibri"/>
      <family val="2"/>
      <scheme val="minor"/>
    </font>
    <font>
      <b/>
      <sz val="28"/>
      <color theme="1"/>
      <name val="Calibri"/>
      <family val="2"/>
      <scheme val="minor"/>
    </font>
    <font>
      <b/>
      <sz val="28"/>
      <color theme="0"/>
      <name val="Calibri"/>
      <family val="2"/>
      <scheme val="minor"/>
    </font>
    <font>
      <sz val="10"/>
      <color theme="0"/>
      <name val="Calibri"/>
      <family val="2"/>
      <scheme val="minor"/>
    </font>
    <font>
      <sz val="8"/>
      <color theme="0"/>
      <name val="Calibri"/>
      <family val="2"/>
      <scheme val="minor"/>
    </font>
  </fonts>
  <fills count="32">
    <fill>
      <patternFill patternType="none"/>
    </fill>
    <fill>
      <patternFill patternType="gray125"/>
    </fill>
    <fill>
      <patternFill patternType="solid">
        <fgColor theme="0"/>
        <bgColor indexed="64"/>
      </patternFill>
    </fill>
    <fill>
      <patternFill patternType="solid">
        <fgColor theme="7" tint="0.79992065187536243"/>
        <bgColor indexed="64"/>
      </patternFill>
    </fill>
    <fill>
      <patternFill patternType="solid">
        <fgColor theme="0" tint="-0.14990691854609822"/>
        <bgColor indexed="64"/>
      </patternFill>
    </fill>
    <fill>
      <patternFill patternType="solid">
        <fgColor theme="0" tint="-0.14993743705557422"/>
        <bgColor indexed="64"/>
      </patternFill>
    </fill>
    <fill>
      <patternFill patternType="solid">
        <fgColor theme="9" tint="0.39991454817346722"/>
        <bgColor indexed="64"/>
      </patternFill>
    </fill>
    <fill>
      <patternFill patternType="solid">
        <fgColor theme="7" tint="0.39991454817346722"/>
        <bgColor indexed="64"/>
      </patternFill>
    </fill>
    <fill>
      <patternFill patternType="solid">
        <fgColor rgb="FFFF000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9"/>
        <bgColor indexed="64"/>
      </patternFill>
    </fill>
    <fill>
      <patternFill patternType="solid">
        <fgColor rgb="FFC00000"/>
        <bgColor indexed="64"/>
      </patternFill>
    </fill>
    <fill>
      <patternFill patternType="solid">
        <fgColor theme="5"/>
        <bgColor indexed="64"/>
      </patternFill>
    </fill>
    <fill>
      <patternFill patternType="solid">
        <fgColor rgb="FF92D050"/>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5" tint="0.39991454817346722"/>
        <bgColor indexed="64"/>
      </patternFill>
    </fill>
    <fill>
      <patternFill patternType="solid">
        <fgColor theme="5" tint="-0.249977111117893"/>
        <bgColor indexed="64"/>
      </patternFill>
    </fill>
    <fill>
      <patternFill patternType="solid">
        <fgColor theme="1"/>
        <bgColor indexed="64"/>
      </patternFill>
    </fill>
    <fill>
      <patternFill patternType="solid">
        <fgColor theme="9" tint="0.79992065187536243"/>
        <bgColor indexed="64"/>
      </patternFill>
    </fill>
    <fill>
      <patternFill patternType="solid">
        <fgColor theme="8"/>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8CBAD"/>
        <bgColor indexed="64"/>
      </patternFill>
    </fill>
    <fill>
      <patternFill patternType="solid">
        <fgColor rgb="FFD9D9D9"/>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7" tint="-0.499984740745262"/>
        <bgColor indexed="64"/>
      </patternFill>
    </fill>
  </fills>
  <borders count="102">
    <border>
      <left/>
      <right/>
      <top/>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bottom style="thin">
        <color auto="1"/>
      </bottom>
      <diagonal/>
    </border>
    <border>
      <left/>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diagonal/>
    </border>
    <border>
      <left style="medium">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bottom style="thin">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thin">
        <color auto="1"/>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bottom/>
      <diagonal/>
    </border>
    <border>
      <left/>
      <right style="thin">
        <color auto="1"/>
      </right>
      <top/>
      <bottom style="medium">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style="thin">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thin">
        <color auto="1"/>
      </top>
      <bottom/>
      <diagonal/>
    </border>
    <border>
      <left style="medium">
        <color auto="1"/>
      </left>
      <right/>
      <top/>
      <bottom style="thin">
        <color auto="1"/>
      </bottom>
      <diagonal/>
    </border>
    <border>
      <left style="medium">
        <color auto="1"/>
      </left>
      <right/>
      <top style="thin">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top style="medium">
        <color auto="1"/>
      </top>
      <bottom style="thin">
        <color auto="1"/>
      </bottom>
      <diagonal/>
    </border>
    <border>
      <left style="medium">
        <color auto="1"/>
      </left>
      <right/>
      <top style="thin">
        <color auto="1"/>
      </top>
      <bottom/>
      <diagonal/>
    </border>
    <border>
      <left/>
      <right/>
      <top style="thin">
        <color auto="1"/>
      </top>
      <bottom style="medium">
        <color auto="1"/>
      </bottom>
      <diagonal/>
    </border>
    <border>
      <left style="medium">
        <color auto="1"/>
      </left>
      <right style="thin">
        <color rgb="FF000000"/>
      </right>
      <top style="medium">
        <color auto="1"/>
      </top>
      <bottom style="thin">
        <color rgb="FF000000"/>
      </bottom>
      <diagonal/>
    </border>
    <border>
      <left/>
      <right style="thin">
        <color rgb="FF000000"/>
      </right>
      <top style="medium">
        <color auto="1"/>
      </top>
      <bottom style="thin">
        <color rgb="FF000000"/>
      </bottom>
      <diagonal/>
    </border>
    <border>
      <left style="medium">
        <color auto="1"/>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auto="1"/>
      </left>
      <right style="thin">
        <color rgb="FF000000"/>
      </right>
      <top style="thin">
        <color rgb="FF000000"/>
      </top>
      <bottom style="medium">
        <color auto="1"/>
      </bottom>
      <diagonal/>
    </border>
    <border>
      <left/>
      <right style="thin">
        <color rgb="FF000000"/>
      </right>
      <top style="thin">
        <color rgb="FF000000"/>
      </top>
      <bottom style="medium">
        <color auto="1"/>
      </bottom>
      <diagonal/>
    </border>
    <border>
      <left style="medium">
        <color auto="1"/>
      </left>
      <right/>
      <top style="medium">
        <color auto="1"/>
      </top>
      <bottom style="thin">
        <color rgb="FF000000"/>
      </bottom>
      <diagonal/>
    </border>
    <border>
      <left style="medium">
        <color auto="1"/>
      </left>
      <right/>
      <top style="thin">
        <color rgb="FF000000"/>
      </top>
      <bottom style="thin">
        <color rgb="FF000000"/>
      </bottom>
      <diagonal/>
    </border>
    <border>
      <left style="medium">
        <color auto="1"/>
      </left>
      <right/>
      <top style="thin">
        <color rgb="FF000000"/>
      </top>
      <bottom style="medium">
        <color auto="1"/>
      </bottom>
      <diagonal/>
    </border>
    <border>
      <left style="medium">
        <color auto="1"/>
      </left>
      <right style="thin">
        <color rgb="FF000000"/>
      </right>
      <top style="medium">
        <color auto="1"/>
      </top>
      <bottom style="medium">
        <color auto="1"/>
      </bottom>
      <diagonal/>
    </border>
    <border>
      <left style="thin">
        <color rgb="FF000000"/>
      </left>
      <right style="medium">
        <color auto="1"/>
      </right>
      <top style="medium">
        <color auto="1"/>
      </top>
      <bottom style="medium">
        <color auto="1"/>
      </bottom>
      <diagonal/>
    </border>
    <border>
      <left style="thin">
        <color rgb="FF000000"/>
      </left>
      <right style="thin">
        <color rgb="FF000000"/>
      </right>
      <top style="medium">
        <color auto="1"/>
      </top>
      <bottom style="thin">
        <color rgb="FF000000"/>
      </bottom>
      <diagonal/>
    </border>
    <border>
      <left style="thin">
        <color rgb="FF000000"/>
      </left>
      <right style="medium">
        <color auto="1"/>
      </right>
      <top style="medium">
        <color auto="1"/>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medium">
        <color auto="1"/>
      </right>
      <top style="thin">
        <color rgb="FF000000"/>
      </top>
      <bottom style="medium">
        <color auto="1"/>
      </bottom>
      <diagonal/>
    </border>
    <border>
      <left style="medium">
        <color auto="1"/>
      </left>
      <right style="medium">
        <color auto="1"/>
      </right>
      <top style="medium">
        <color auto="1"/>
      </top>
      <bottom style="thin">
        <color rgb="FF000000"/>
      </bottom>
      <diagonal/>
    </border>
    <border>
      <left/>
      <right style="medium">
        <color auto="1"/>
      </right>
      <top style="medium">
        <color auto="1"/>
      </top>
      <bottom style="thin">
        <color rgb="FF000000"/>
      </bottom>
      <diagonal/>
    </border>
    <border>
      <left style="medium">
        <color auto="1"/>
      </left>
      <right style="medium">
        <color auto="1"/>
      </right>
      <top style="thin">
        <color rgb="FF000000"/>
      </top>
      <bottom style="thin">
        <color rgb="FF000000"/>
      </bottom>
      <diagonal/>
    </border>
    <border>
      <left/>
      <right style="medium">
        <color auto="1"/>
      </right>
      <top style="thin">
        <color rgb="FF000000"/>
      </top>
      <bottom style="thin">
        <color rgb="FF000000"/>
      </bottom>
      <diagonal/>
    </border>
    <border>
      <left style="medium">
        <color auto="1"/>
      </left>
      <right style="medium">
        <color auto="1"/>
      </right>
      <top style="thin">
        <color rgb="FF000000"/>
      </top>
      <bottom style="medium">
        <color auto="1"/>
      </bottom>
      <diagonal/>
    </border>
    <border>
      <left/>
      <right style="medium">
        <color auto="1"/>
      </right>
      <top style="thin">
        <color rgb="FF000000"/>
      </top>
      <bottom style="medium">
        <color auto="1"/>
      </bottom>
      <diagonal/>
    </border>
    <border>
      <left style="thin">
        <color auto="1"/>
      </left>
      <right style="medium">
        <color indexed="64"/>
      </right>
      <top/>
      <bottom/>
      <diagonal/>
    </border>
  </borders>
  <cellStyleXfs count="16">
    <xf numFmtId="0" fontId="0" fillId="0" borderId="0"/>
    <xf numFmtId="41" fontId="36" fillId="0" borderId="0" applyFont="0" applyFill="0" applyBorder="0" applyAlignment="0" applyProtection="0"/>
    <xf numFmtId="0" fontId="36" fillId="0" borderId="0"/>
    <xf numFmtId="9" fontId="42" fillId="0" borderId="0" applyFont="0" applyFill="0" applyBorder="0" applyAlignment="0" applyProtection="0"/>
    <xf numFmtId="0" fontId="36" fillId="0" borderId="0"/>
    <xf numFmtId="0" fontId="42" fillId="0" borderId="0"/>
    <xf numFmtId="0" fontId="42" fillId="0" borderId="0"/>
    <xf numFmtId="0" fontId="36" fillId="0" borderId="0"/>
    <xf numFmtId="0" fontId="36" fillId="0" borderId="0"/>
    <xf numFmtId="0" fontId="36" fillId="0" borderId="0">
      <alignment vertical="center"/>
    </xf>
    <xf numFmtId="41"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0" fontId="42" fillId="0" borderId="0"/>
    <xf numFmtId="43" fontId="36" fillId="0" borderId="0" applyFont="0" applyFill="0" applyBorder="0" applyAlignment="0" applyProtection="0"/>
  </cellStyleXfs>
  <cellXfs count="1141">
    <xf numFmtId="0" fontId="0" fillId="0" borderId="0" xfId="0"/>
    <xf numFmtId="0" fontId="0" fillId="0" borderId="0" xfId="0" applyFill="1"/>
    <xf numFmtId="0" fontId="0" fillId="2" borderId="0" xfId="0" applyFill="1"/>
    <xf numFmtId="0" fontId="7" fillId="0" borderId="25" xfId="8" applyFont="1" applyFill="1" applyBorder="1" applyAlignment="1">
      <alignment vertical="center"/>
    </xf>
    <xf numFmtId="0" fontId="7" fillId="0" borderId="5" xfId="8" applyNumberFormat="1" applyFont="1" applyFill="1" applyBorder="1" applyAlignment="1">
      <alignment vertical="center" wrapText="1"/>
    </xf>
    <xf numFmtId="0" fontId="7" fillId="0" borderId="26" xfId="8" applyFont="1" applyFill="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5" xfId="0" applyFont="1" applyBorder="1" applyAlignment="1">
      <alignment horizontal="center"/>
    </xf>
    <xf numFmtId="0" fontId="4" fillId="0" borderId="29" xfId="0" applyFont="1" applyBorder="1" applyAlignment="1">
      <alignment horizontal="center"/>
    </xf>
    <xf numFmtId="0" fontId="7" fillId="0" borderId="5" xfId="8" applyFont="1" applyFill="1" applyBorder="1" applyAlignment="1">
      <alignment horizontal="left" vertical="center"/>
    </xf>
    <xf numFmtId="0" fontId="7" fillId="0" borderId="30" xfId="8" applyFont="1" applyFill="1" applyBorder="1" applyAlignment="1">
      <alignment horizontal="center"/>
    </xf>
    <xf numFmtId="0" fontId="7" fillId="0" borderId="27" xfId="8" applyFont="1" applyFill="1" applyBorder="1" applyAlignment="1">
      <alignment horizontal="center"/>
    </xf>
    <xf numFmtId="0" fontId="7" fillId="0" borderId="28" xfId="8" applyFont="1" applyFill="1" applyBorder="1" applyAlignment="1">
      <alignment horizontal="center"/>
    </xf>
    <xf numFmtId="0" fontId="7" fillId="0" borderId="5" xfId="8" applyFont="1" applyFill="1" applyBorder="1" applyAlignment="1">
      <alignment horizontal="center"/>
    </xf>
    <xf numFmtId="0" fontId="7" fillId="0" borderId="25" xfId="8" applyFont="1" applyFill="1" applyBorder="1" applyAlignment="1">
      <alignment horizontal="center"/>
    </xf>
    <xf numFmtId="0" fontId="6" fillId="0" borderId="25" xfId="8" applyFont="1" applyFill="1" applyBorder="1" applyAlignment="1">
      <alignment horizontal="center" vertical="center"/>
    </xf>
    <xf numFmtId="0" fontId="7" fillId="0" borderId="5" xfId="8" applyFont="1" applyFill="1" applyBorder="1" applyAlignment="1" applyProtection="1">
      <alignment horizontal="left" vertical="center"/>
      <protection locked="0"/>
    </xf>
    <xf numFmtId="0" fontId="6" fillId="0" borderId="30" xfId="8" applyFont="1" applyFill="1" applyBorder="1" applyAlignment="1">
      <alignment horizontal="center"/>
    </xf>
    <xf numFmtId="0" fontId="6" fillId="0" borderId="27" xfId="8" applyFont="1" applyFill="1" applyBorder="1" applyAlignment="1">
      <alignment horizontal="center"/>
    </xf>
    <xf numFmtId="0" fontId="6" fillId="0" borderId="28" xfId="8" applyFont="1" applyFill="1" applyBorder="1" applyAlignment="1">
      <alignment horizontal="center"/>
    </xf>
    <xf numFmtId="0" fontId="6" fillId="0" borderId="5" xfId="8" applyFont="1" applyFill="1" applyBorder="1" applyAlignment="1">
      <alignment horizontal="center"/>
    </xf>
    <xf numFmtId="0" fontId="6" fillId="0" borderId="25" xfId="8" applyFont="1" applyFill="1" applyBorder="1" applyAlignment="1">
      <alignment horizontal="center"/>
    </xf>
    <xf numFmtId="0" fontId="4" fillId="0" borderId="30" xfId="0" applyFont="1" applyBorder="1" applyAlignment="1">
      <alignment horizontal="center"/>
    </xf>
    <xf numFmtId="0" fontId="4" fillId="0" borderId="25" xfId="0" applyFont="1" applyBorder="1" applyAlignment="1">
      <alignment horizontal="center"/>
    </xf>
    <xf numFmtId="0" fontId="7" fillId="0" borderId="5" xfId="8" applyFont="1" applyFill="1" applyBorder="1" applyAlignment="1">
      <alignment horizontal="left" vertical="top" wrapText="1"/>
    </xf>
    <xf numFmtId="0" fontId="7" fillId="0" borderId="5" xfId="8" applyNumberFormat="1" applyFont="1" applyFill="1" applyBorder="1" applyAlignment="1">
      <alignment horizontal="left" vertical="center" wrapText="1"/>
    </xf>
    <xf numFmtId="0" fontId="8" fillId="0" borderId="5" xfId="8" applyFont="1" applyFill="1" applyBorder="1" applyAlignment="1">
      <alignment horizontal="center"/>
    </xf>
    <xf numFmtId="0" fontId="7" fillId="0" borderId="5" xfId="8" applyNumberFormat="1" applyFont="1" applyFill="1" applyBorder="1" applyAlignment="1">
      <alignment horizontal="left" vertical="center"/>
    </xf>
    <xf numFmtId="0" fontId="6" fillId="0" borderId="25" xfId="8" applyFont="1" applyFill="1" applyBorder="1" applyAlignment="1">
      <alignment vertical="center"/>
    </xf>
    <xf numFmtId="0" fontId="9" fillId="0" borderId="5" xfId="8" applyNumberFormat="1" applyFont="1" applyFill="1" applyBorder="1" applyAlignment="1">
      <alignment vertical="center" wrapText="1"/>
    </xf>
    <xf numFmtId="0" fontId="7" fillId="6" borderId="25" xfId="8" applyFont="1" applyFill="1" applyBorder="1" applyAlignment="1">
      <alignment horizontal="center"/>
    </xf>
    <xf numFmtId="0" fontId="7" fillId="0" borderId="25" xfId="8" applyFont="1" applyFill="1" applyBorder="1" applyAlignment="1">
      <alignment vertical="center" wrapText="1"/>
    </xf>
    <xf numFmtId="0" fontId="7" fillId="0" borderId="25" xfId="8" applyFont="1" applyFill="1" applyBorder="1" applyAlignment="1">
      <alignment horizontal="center" vertical="center"/>
    </xf>
    <xf numFmtId="0" fontId="7" fillId="0" borderId="5" xfId="6" applyFont="1" applyFill="1" applyBorder="1" applyAlignment="1">
      <alignment horizontal="left" vertical="center" wrapText="1"/>
    </xf>
    <xf numFmtId="0" fontId="9" fillId="0" borderId="5" xfId="8" applyNumberFormat="1" applyFont="1" applyFill="1" applyBorder="1" applyAlignment="1">
      <alignment horizontal="left" vertical="center" wrapText="1"/>
    </xf>
    <xf numFmtId="0" fontId="7" fillId="0" borderId="5" xfId="8" applyFont="1" applyFill="1" applyBorder="1" applyAlignment="1">
      <alignment horizontal="left" vertical="center" wrapText="1"/>
    </xf>
    <xf numFmtId="0" fontId="6" fillId="0" borderId="31" xfId="8" applyFont="1" applyFill="1" applyBorder="1" applyAlignment="1">
      <alignment horizontal="center"/>
    </xf>
    <xf numFmtId="0" fontId="6" fillId="0" borderId="32" xfId="8" applyFont="1" applyFill="1" applyBorder="1" applyAlignment="1">
      <alignment horizontal="center"/>
    </xf>
    <xf numFmtId="0" fontId="7" fillId="0" borderId="25" xfId="8" applyFont="1" applyFill="1" applyBorder="1" applyAlignment="1">
      <alignment horizontal="left" vertical="center"/>
    </xf>
    <xf numFmtId="0" fontId="7" fillId="0" borderId="26" xfId="8" applyFont="1" applyFill="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5" xfId="0" applyFont="1" applyBorder="1" applyAlignment="1">
      <alignment horizontal="center" vertical="center"/>
    </xf>
    <xf numFmtId="0" fontId="4" fillId="0" borderId="29" xfId="0" applyFont="1" applyBorder="1" applyAlignment="1">
      <alignment horizontal="center" vertical="center"/>
    </xf>
    <xf numFmtId="0" fontId="6" fillId="0" borderId="25" xfId="8" applyFont="1" applyFill="1" applyBorder="1" applyAlignment="1">
      <alignment horizontal="left" vertical="center"/>
    </xf>
    <xf numFmtId="0" fontId="7" fillId="0" borderId="30" xfId="8" applyFont="1" applyFill="1" applyBorder="1" applyAlignment="1">
      <alignment horizontal="center" vertical="center"/>
    </xf>
    <xf numFmtId="0" fontId="4" fillId="0" borderId="25" xfId="0" applyFont="1" applyBorder="1" applyAlignment="1">
      <alignment horizontal="center" vertical="center"/>
    </xf>
    <xf numFmtId="0" fontId="10" fillId="0" borderId="31" xfId="0" applyFont="1" applyFill="1" applyBorder="1" applyAlignment="1">
      <alignment horizontal="center" vertical="center"/>
    </xf>
    <xf numFmtId="0" fontId="4" fillId="0" borderId="32" xfId="0" applyFont="1" applyBorder="1" applyAlignment="1">
      <alignment horizontal="center" vertical="center"/>
    </xf>
    <xf numFmtId="0" fontId="11" fillId="2" borderId="0" xfId="8" applyFont="1" applyFill="1" applyAlignment="1">
      <alignment horizontal="left"/>
    </xf>
    <xf numFmtId="0" fontId="11" fillId="2" borderId="0" xfId="8" applyFont="1" applyFill="1"/>
    <xf numFmtId="0" fontId="4" fillId="8" borderId="33" xfId="0" applyFont="1" applyFill="1" applyBorder="1" applyAlignment="1">
      <alignment horizontal="center"/>
    </xf>
    <xf numFmtId="0" fontId="12" fillId="2" borderId="0" xfId="8" applyFont="1" applyFill="1"/>
    <xf numFmtId="0" fontId="4" fillId="8" borderId="34" xfId="0" applyFont="1" applyFill="1" applyBorder="1" applyAlignment="1">
      <alignment horizontal="center"/>
    </xf>
    <xf numFmtId="0" fontId="4" fillId="0" borderId="34" xfId="0" applyFont="1" applyBorder="1" applyAlignment="1">
      <alignment horizontal="center"/>
    </xf>
    <xf numFmtId="0" fontId="7" fillId="8" borderId="34" xfId="8" applyFont="1" applyFill="1" applyBorder="1" applyAlignment="1">
      <alignment horizontal="center"/>
    </xf>
    <xf numFmtId="0" fontId="7" fillId="0" borderId="34" xfId="8" applyFont="1" applyFill="1" applyBorder="1" applyAlignment="1">
      <alignment horizontal="center"/>
    </xf>
    <xf numFmtId="0" fontId="6" fillId="8" borderId="34" xfId="8" applyFont="1" applyFill="1" applyBorder="1" applyAlignment="1">
      <alignment horizontal="center"/>
    </xf>
    <xf numFmtId="0" fontId="6" fillId="0" borderId="34" xfId="8" applyFont="1" applyFill="1" applyBorder="1" applyAlignment="1">
      <alignment horizontal="center"/>
    </xf>
    <xf numFmtId="0" fontId="11" fillId="2" borderId="0" xfId="8" applyFont="1" applyFill="1" applyBorder="1"/>
    <xf numFmtId="0" fontId="6" fillId="0" borderId="37" xfId="8" applyFont="1" applyFill="1" applyBorder="1" applyAlignment="1">
      <alignment horizontal="center"/>
    </xf>
    <xf numFmtId="0" fontId="4" fillId="8" borderId="33" xfId="0" applyFont="1" applyFill="1" applyBorder="1" applyAlignment="1">
      <alignment horizontal="center" vertical="center"/>
    </xf>
    <xf numFmtId="0" fontId="7" fillId="0" borderId="31" xfId="8" applyFont="1" applyFill="1" applyBorder="1" applyAlignment="1">
      <alignment horizontal="center"/>
    </xf>
    <xf numFmtId="0" fontId="4" fillId="0" borderId="32" xfId="0" applyFont="1" applyBorder="1" applyAlignment="1">
      <alignment horizontal="center"/>
    </xf>
    <xf numFmtId="0" fontId="4" fillId="0" borderId="26" xfId="0" applyFont="1" applyBorder="1" applyAlignment="1">
      <alignment horizontal="center" vertical="center"/>
    </xf>
    <xf numFmtId="0" fontId="4" fillId="0" borderId="30" xfId="0" applyFont="1" applyBorder="1" applyAlignment="1">
      <alignment horizontal="center" vertical="center"/>
    </xf>
    <xf numFmtId="0" fontId="7" fillId="0" borderId="27" xfId="8" applyFont="1" applyFill="1" applyBorder="1" applyAlignment="1">
      <alignment horizontal="center" vertical="center"/>
    </xf>
    <xf numFmtId="0" fontId="7" fillId="0" borderId="28" xfId="8" applyFont="1" applyFill="1" applyBorder="1" applyAlignment="1">
      <alignment horizontal="center" vertical="center"/>
    </xf>
    <xf numFmtId="0" fontId="7" fillId="0" borderId="5" xfId="8" applyFont="1" applyFill="1" applyBorder="1" applyAlignment="1">
      <alignment horizontal="center" vertical="center"/>
    </xf>
    <xf numFmtId="0" fontId="4" fillId="6" borderId="25" xfId="0" applyFont="1" applyFill="1" applyBorder="1" applyAlignment="1">
      <alignment horizontal="center" vertical="center"/>
    </xf>
    <xf numFmtId="0" fontId="7" fillId="0" borderId="5" xfId="8" applyFont="1" applyFill="1" applyBorder="1" applyAlignment="1" applyProtection="1">
      <alignment horizontal="left" vertical="center" wrapText="1"/>
      <protection locked="0"/>
    </xf>
    <xf numFmtId="0" fontId="10" fillId="0" borderId="30" xfId="0" applyFont="1" applyBorder="1" applyAlignment="1">
      <alignment horizontal="center" vertical="center"/>
    </xf>
    <xf numFmtId="0" fontId="7" fillId="0" borderId="32" xfId="8" applyFont="1" applyFill="1" applyBorder="1" applyAlignment="1">
      <alignment horizontal="left" vertical="center"/>
    </xf>
    <xf numFmtId="0" fontId="7" fillId="0" borderId="38" xfId="8" applyNumberFormat="1" applyFont="1" applyFill="1" applyBorder="1" applyAlignment="1">
      <alignment horizontal="left" vertical="center" wrapText="1"/>
    </xf>
    <xf numFmtId="0" fontId="4" fillId="0" borderId="31"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8" xfId="0" applyFont="1" applyBorder="1" applyAlignment="1">
      <alignment horizontal="center" vertical="center"/>
    </xf>
    <xf numFmtId="0" fontId="6" fillId="2" borderId="0" xfId="8" applyFont="1" applyFill="1"/>
    <xf numFmtId="0" fontId="4" fillId="2" borderId="0" xfId="0" applyFont="1" applyFill="1"/>
    <xf numFmtId="0" fontId="5" fillId="0" borderId="41" xfId="8" applyFont="1" applyFill="1" applyBorder="1" applyAlignment="1">
      <alignment horizontal="center"/>
    </xf>
    <xf numFmtId="0" fontId="11" fillId="2" borderId="0" xfId="8" applyFont="1" applyFill="1" applyBorder="1" applyAlignment="1">
      <alignment horizontal="center"/>
    </xf>
    <xf numFmtId="0" fontId="11" fillId="2" borderId="0" xfId="8" applyFont="1" applyFill="1" applyBorder="1" applyAlignment="1">
      <alignment horizontal="left" vertical="center"/>
    </xf>
    <xf numFmtId="0" fontId="11" fillId="2" borderId="0" xfId="8" applyFont="1" applyFill="1" applyBorder="1" applyAlignment="1"/>
    <xf numFmtId="0" fontId="11" fillId="0" borderId="0" xfId="8" applyFont="1" applyFill="1"/>
    <xf numFmtId="0" fontId="4" fillId="0" borderId="34" xfId="0" applyFont="1" applyBorder="1" applyAlignment="1">
      <alignment horizontal="center" vertical="center"/>
    </xf>
    <xf numFmtId="0" fontId="4" fillId="8" borderId="34" xfId="0" applyFont="1" applyFill="1" applyBorder="1" applyAlignment="1">
      <alignment horizontal="center" vertical="center"/>
    </xf>
    <xf numFmtId="0" fontId="4" fillId="8" borderId="30" xfId="0" applyFont="1" applyFill="1" applyBorder="1" applyAlignment="1">
      <alignment horizontal="center" vertical="center"/>
    </xf>
    <xf numFmtId="0" fontId="4" fillId="8" borderId="31" xfId="0" applyFont="1" applyFill="1" applyBorder="1" applyAlignment="1">
      <alignment horizontal="center" vertical="center"/>
    </xf>
    <xf numFmtId="0" fontId="36" fillId="2" borderId="0" xfId="9" applyFill="1">
      <alignment vertical="center"/>
    </xf>
    <xf numFmtId="0" fontId="36" fillId="0" borderId="0" xfId="9">
      <alignment vertical="center"/>
    </xf>
    <xf numFmtId="0" fontId="36" fillId="0" borderId="0" xfId="9" applyBorder="1" applyAlignment="1">
      <alignment vertical="center"/>
    </xf>
    <xf numFmtId="0" fontId="13" fillId="2" borderId="45" xfId="9" applyFont="1" applyFill="1" applyBorder="1">
      <alignment vertical="center"/>
    </xf>
    <xf numFmtId="0" fontId="36" fillId="2" borderId="46" xfId="9" applyFill="1" applyBorder="1" applyAlignment="1">
      <alignment vertical="center"/>
    </xf>
    <xf numFmtId="0" fontId="36" fillId="2" borderId="47" xfId="9" applyFill="1" applyBorder="1">
      <alignment vertical="center"/>
    </xf>
    <xf numFmtId="0" fontId="36" fillId="2" borderId="48" xfId="9" applyFill="1" applyBorder="1">
      <alignment vertical="center"/>
    </xf>
    <xf numFmtId="0" fontId="36" fillId="2" borderId="0" xfId="9" applyFill="1" applyBorder="1">
      <alignment vertical="center"/>
    </xf>
    <xf numFmtId="0" fontId="36" fillId="2" borderId="36" xfId="9" applyFill="1" applyBorder="1">
      <alignment vertical="center"/>
    </xf>
    <xf numFmtId="0" fontId="36" fillId="0" borderId="36" xfId="9" applyBorder="1">
      <alignment vertical="center"/>
    </xf>
    <xf numFmtId="0" fontId="36" fillId="0" borderId="0" xfId="9" applyBorder="1">
      <alignment vertical="center"/>
    </xf>
    <xf numFmtId="0" fontId="36" fillId="0" borderId="41" xfId="9" applyBorder="1" applyAlignment="1">
      <alignment horizontal="center" vertical="center" wrapText="1"/>
    </xf>
    <xf numFmtId="0" fontId="36" fillId="0" borderId="0" xfId="9" applyBorder="1" applyAlignment="1">
      <alignment horizontal="center" vertical="center" wrapText="1"/>
    </xf>
    <xf numFmtId="0" fontId="13" fillId="6" borderId="41" xfId="9" applyFont="1" applyFill="1" applyBorder="1" applyAlignment="1">
      <alignment horizontal="center" vertical="center"/>
    </xf>
    <xf numFmtId="0" fontId="13" fillId="7" borderId="41" xfId="9" applyFont="1" applyFill="1" applyBorder="1" applyAlignment="1">
      <alignment horizontal="center" vertical="center" wrapText="1"/>
    </xf>
    <xf numFmtId="0" fontId="13" fillId="8" borderId="41" xfId="9" applyFont="1" applyFill="1" applyBorder="1" applyAlignment="1">
      <alignment horizontal="center" vertical="center"/>
    </xf>
    <xf numFmtId="0" fontId="13" fillId="2" borderId="41" xfId="9" applyFont="1" applyFill="1" applyBorder="1" applyAlignment="1">
      <alignment horizontal="center" vertical="center" wrapText="1"/>
    </xf>
    <xf numFmtId="0" fontId="13" fillId="2" borderId="41" xfId="9" applyFont="1" applyFill="1" applyBorder="1" applyAlignment="1">
      <alignment horizontal="center" vertical="center"/>
    </xf>
    <xf numFmtId="0" fontId="36" fillId="2" borderId="41" xfId="9" applyFill="1" applyBorder="1" applyAlignment="1">
      <alignment horizontal="center" vertical="center"/>
    </xf>
    <xf numFmtId="0" fontId="13" fillId="2" borderId="0" xfId="9" applyFont="1" applyFill="1" applyBorder="1" applyAlignment="1">
      <alignment horizontal="center" vertical="center" wrapText="1"/>
    </xf>
    <xf numFmtId="0" fontId="13" fillId="10" borderId="41" xfId="9" applyFont="1" applyFill="1" applyBorder="1" applyAlignment="1">
      <alignment horizontal="center" vertical="center" wrapText="1"/>
    </xf>
    <xf numFmtId="0" fontId="36" fillId="8" borderId="41" xfId="9" applyFill="1" applyBorder="1" applyAlignment="1">
      <alignment horizontal="center" vertical="center" wrapText="1"/>
    </xf>
    <xf numFmtId="0" fontId="36" fillId="2" borderId="0" xfId="9" applyFill="1" applyBorder="1" applyAlignment="1">
      <alignment horizontal="center"/>
    </xf>
    <xf numFmtId="0" fontId="13" fillId="2" borderId="41" xfId="9" applyFont="1" applyFill="1" applyBorder="1" applyAlignment="1">
      <alignment horizontal="center" wrapText="1"/>
    </xf>
    <xf numFmtId="0" fontId="36" fillId="2" borderId="49" xfId="9" applyFill="1" applyBorder="1">
      <alignment vertical="center"/>
    </xf>
    <xf numFmtId="0" fontId="36" fillId="2" borderId="50" xfId="9" applyFill="1" applyBorder="1">
      <alignment vertical="center"/>
    </xf>
    <xf numFmtId="0" fontId="36" fillId="2" borderId="51" xfId="9" applyFill="1" applyBorder="1">
      <alignment vertical="center"/>
    </xf>
    <xf numFmtId="0" fontId="13" fillId="0" borderId="41" xfId="9" applyFont="1" applyBorder="1">
      <alignment vertical="center"/>
    </xf>
    <xf numFmtId="0" fontId="36" fillId="2" borderId="0" xfId="9" applyFill="1" applyAlignment="1">
      <alignment vertical="center"/>
    </xf>
    <xf numFmtId="0" fontId="13" fillId="0" borderId="28" xfId="9" applyFont="1" applyBorder="1" applyAlignment="1">
      <alignment horizontal="center" vertical="center" wrapText="1"/>
    </xf>
    <xf numFmtId="0" fontId="13" fillId="0" borderId="28" xfId="9" applyFont="1" applyBorder="1" applyAlignment="1">
      <alignment horizontal="center"/>
    </xf>
    <xf numFmtId="0" fontId="13" fillId="0" borderId="28" xfId="9" applyFont="1" applyBorder="1" applyAlignment="1">
      <alignment horizontal="center" vertical="center"/>
    </xf>
    <xf numFmtId="0" fontId="13" fillId="0" borderId="28" xfId="9" applyFont="1" applyBorder="1" applyAlignment="1">
      <alignment horizontal="left" vertical="center" wrapText="1"/>
    </xf>
    <xf numFmtId="0" fontId="0" fillId="0" borderId="28" xfId="9" applyFont="1" applyBorder="1" applyAlignment="1">
      <alignment horizontal="left" vertical="center" wrapText="1"/>
    </xf>
    <xf numFmtId="0" fontId="0" fillId="0" borderId="28" xfId="9" applyFont="1" applyBorder="1" applyAlignment="1">
      <alignment vertical="center" wrapText="1"/>
    </xf>
    <xf numFmtId="0" fontId="36" fillId="0" borderId="28" xfId="9" applyBorder="1">
      <alignment vertical="center"/>
    </xf>
    <xf numFmtId="0" fontId="36" fillId="0" borderId="28" xfId="9" applyBorder="1" applyAlignment="1">
      <alignment horizontal="center" vertical="center"/>
    </xf>
    <xf numFmtId="0" fontId="36" fillId="0" borderId="28" xfId="9" applyBorder="1" applyAlignment="1">
      <alignment vertical="center" wrapText="1"/>
    </xf>
    <xf numFmtId="0" fontId="36" fillId="0" borderId="28" xfId="9" applyBorder="1" applyAlignment="1">
      <alignment horizontal="left" vertical="center" wrapText="1"/>
    </xf>
    <xf numFmtId="0" fontId="36" fillId="0" borderId="0" xfId="9" applyAlignment="1">
      <alignment horizontal="left" vertical="center" wrapText="1"/>
    </xf>
    <xf numFmtId="0" fontId="0" fillId="0" borderId="28" xfId="9" applyFont="1" applyFill="1" applyBorder="1" applyAlignment="1">
      <alignment horizontal="left" vertical="center" wrapText="1"/>
    </xf>
    <xf numFmtId="0" fontId="36" fillId="2" borderId="0" xfId="9" applyFill="1" applyBorder="1" applyAlignment="1">
      <alignment vertical="center"/>
    </xf>
    <xf numFmtId="0" fontId="3" fillId="2" borderId="0" xfId="9" applyFont="1" applyFill="1" applyAlignment="1">
      <alignment vertical="center"/>
    </xf>
    <xf numFmtId="0" fontId="3" fillId="0" borderId="0" xfId="9" applyFont="1" applyAlignment="1">
      <alignment horizontal="center" vertical="center"/>
    </xf>
    <xf numFmtId="0" fontId="3" fillId="0" borderId="0" xfId="9" applyFont="1" applyFill="1" applyAlignment="1">
      <alignment horizontal="center" vertical="center"/>
    </xf>
    <xf numFmtId="0" fontId="3" fillId="0" borderId="0" xfId="9" applyFont="1" applyAlignment="1">
      <alignment vertical="center"/>
    </xf>
    <xf numFmtId="0" fontId="3" fillId="0" borderId="0" xfId="9" applyFont="1" applyFill="1" applyBorder="1" applyAlignment="1">
      <alignment vertical="center"/>
    </xf>
    <xf numFmtId="0" fontId="3" fillId="0" borderId="0" xfId="9" applyFont="1" applyFill="1" applyBorder="1" applyAlignment="1">
      <alignment horizontal="center" vertical="center"/>
    </xf>
    <xf numFmtId="0" fontId="14" fillId="0" borderId="11" xfId="9" applyFont="1" applyFill="1" applyBorder="1" applyAlignment="1">
      <alignment horizontal="center" vertical="center"/>
    </xf>
    <xf numFmtId="0" fontId="14" fillId="0" borderId="12" xfId="9" applyFont="1" applyFill="1" applyBorder="1" applyAlignment="1">
      <alignment horizontal="center" vertical="center"/>
    </xf>
    <xf numFmtId="0" fontId="14" fillId="0" borderId="58" xfId="9" applyFont="1" applyFill="1" applyBorder="1" applyAlignment="1">
      <alignment horizontal="center" vertical="center" wrapText="1"/>
    </xf>
    <xf numFmtId="0" fontId="14" fillId="0" borderId="21" xfId="9" applyFont="1" applyFill="1" applyBorder="1" applyAlignment="1">
      <alignment horizontal="center" vertical="center"/>
    </xf>
    <xf numFmtId="0" fontId="14" fillId="0" borderId="21" xfId="9" applyFont="1" applyFill="1" applyBorder="1" applyAlignment="1">
      <alignment horizontal="center" vertical="center" wrapText="1"/>
    </xf>
    <xf numFmtId="0" fontId="14" fillId="0" borderId="26" xfId="9" applyFont="1" applyFill="1" applyBorder="1" applyAlignment="1">
      <alignment vertical="center" wrapText="1"/>
    </xf>
    <xf numFmtId="49" fontId="14" fillId="0" borderId="12" xfId="9" applyNumberFormat="1" applyFont="1" applyFill="1" applyBorder="1" applyAlignment="1">
      <alignment horizontal="center" vertical="center"/>
    </xf>
    <xf numFmtId="0" fontId="10" fillId="0" borderId="30" xfId="9" applyFont="1" applyFill="1" applyBorder="1" applyAlignment="1">
      <alignment vertical="center"/>
    </xf>
    <xf numFmtId="0" fontId="15" fillId="11" borderId="54" xfId="9" applyFont="1" applyFill="1" applyBorder="1" applyAlignment="1">
      <alignment horizontal="center" vertical="center"/>
    </xf>
    <xf numFmtId="0" fontId="16" fillId="11" borderId="55" xfId="9" applyFont="1" applyFill="1" applyBorder="1" applyAlignment="1">
      <alignment horizontal="center" vertical="center"/>
    </xf>
    <xf numFmtId="165" fontId="16" fillId="11" borderId="55" xfId="9" applyNumberFormat="1" applyFont="1" applyFill="1" applyBorder="1" applyAlignment="1">
      <alignment horizontal="center" vertical="center"/>
    </xf>
    <xf numFmtId="0" fontId="16" fillId="12" borderId="27" xfId="9" applyFont="1" applyFill="1" applyBorder="1" applyAlignment="1">
      <alignment horizontal="center" vertical="center"/>
    </xf>
    <xf numFmtId="0" fontId="16" fillId="11" borderId="28" xfId="9" applyFont="1" applyFill="1" applyBorder="1" applyAlignment="1">
      <alignment horizontal="center" vertical="center"/>
    </xf>
    <xf numFmtId="165" fontId="16" fillId="11" borderId="28" xfId="9" applyNumberFormat="1" applyFont="1" applyFill="1" applyBorder="1" applyAlignment="1">
      <alignment horizontal="center" vertical="center"/>
    </xf>
    <xf numFmtId="0" fontId="15" fillId="11" borderId="27" xfId="9" applyFont="1" applyFill="1" applyBorder="1" applyAlignment="1">
      <alignment horizontal="center" vertical="center"/>
    </xf>
    <xf numFmtId="0" fontId="16" fillId="12" borderId="28" xfId="9" applyFont="1" applyFill="1" applyBorder="1" applyAlignment="1">
      <alignment horizontal="center" vertical="center"/>
    </xf>
    <xf numFmtId="0" fontId="16" fillId="11" borderId="27" xfId="9" applyFont="1" applyFill="1" applyBorder="1" applyAlignment="1">
      <alignment horizontal="center" vertical="center"/>
    </xf>
    <xf numFmtId="0" fontId="16" fillId="13" borderId="27" xfId="9" applyFont="1" applyFill="1" applyBorder="1" applyAlignment="1">
      <alignment horizontal="center" vertical="center"/>
    </xf>
    <xf numFmtId="165" fontId="17" fillId="11" borderId="28" xfId="9" applyNumberFormat="1" applyFont="1" applyFill="1" applyBorder="1" applyAlignment="1">
      <alignment horizontal="center" vertical="center"/>
    </xf>
    <xf numFmtId="0" fontId="17" fillId="11" borderId="28" xfId="9" applyFont="1" applyFill="1" applyBorder="1" applyAlignment="1">
      <alignment horizontal="center" vertical="center"/>
    </xf>
    <xf numFmtId="0" fontId="14" fillId="0" borderId="30" xfId="9" applyFont="1" applyFill="1" applyBorder="1" applyAlignment="1">
      <alignment vertical="center" wrapText="1"/>
    </xf>
    <xf numFmtId="0" fontId="14" fillId="0" borderId="27" xfId="9" applyFont="1" applyFill="1" applyBorder="1" applyAlignment="1">
      <alignment horizontal="center" vertical="center"/>
    </xf>
    <xf numFmtId="49" fontId="14" fillId="0" borderId="28" xfId="9" applyNumberFormat="1" applyFont="1" applyFill="1" applyBorder="1" applyAlignment="1">
      <alignment horizontal="center" vertical="center"/>
    </xf>
    <xf numFmtId="0" fontId="14" fillId="0" borderId="28" xfId="9" applyFont="1" applyFill="1" applyBorder="1" applyAlignment="1">
      <alignment horizontal="center" vertical="center"/>
    </xf>
    <xf numFmtId="0" fontId="18" fillId="0" borderId="28" xfId="9" applyFont="1" applyFill="1" applyBorder="1" applyAlignment="1"/>
    <xf numFmtId="0" fontId="10" fillId="0" borderId="28" xfId="9" applyFont="1" applyFill="1" applyBorder="1" applyAlignment="1">
      <alignment vertical="center"/>
    </xf>
    <xf numFmtId="0" fontId="17" fillId="0" borderId="28" xfId="9" applyFont="1" applyFill="1" applyBorder="1" applyAlignment="1">
      <alignment horizontal="center" vertical="center"/>
    </xf>
    <xf numFmtId="0" fontId="10" fillId="0" borderId="31" xfId="9" applyFont="1" applyFill="1" applyBorder="1" applyAlignment="1">
      <alignment vertical="center"/>
    </xf>
    <xf numFmtId="0" fontId="16" fillId="11" borderId="39" xfId="9" applyFont="1" applyFill="1" applyBorder="1" applyAlignment="1">
      <alignment horizontal="center" vertical="center"/>
    </xf>
    <xf numFmtId="0" fontId="16" fillId="11" borderId="40" xfId="9" applyFont="1" applyFill="1" applyBorder="1" applyAlignment="1">
      <alignment horizontal="center" vertical="center"/>
    </xf>
    <xf numFmtId="0" fontId="16" fillId="12" borderId="40" xfId="9" applyFont="1" applyFill="1" applyBorder="1" applyAlignment="1">
      <alignment horizontal="center" vertical="center"/>
    </xf>
    <xf numFmtId="0" fontId="17" fillId="0" borderId="40" xfId="9" applyFont="1" applyFill="1" applyBorder="1" applyAlignment="1">
      <alignment horizontal="center" vertical="center"/>
    </xf>
    <xf numFmtId="0" fontId="10" fillId="2" borderId="0" xfId="9" applyFont="1" applyFill="1" applyBorder="1" applyAlignment="1">
      <alignment vertical="center"/>
    </xf>
    <xf numFmtId="0" fontId="10" fillId="2" borderId="0" xfId="9" applyFont="1" applyFill="1" applyBorder="1" applyAlignment="1">
      <alignment horizontal="center" vertical="center"/>
    </xf>
    <xf numFmtId="0" fontId="3" fillId="2" borderId="0" xfId="9" applyFont="1" applyFill="1" applyBorder="1" applyAlignment="1">
      <alignment horizontal="center" vertical="center"/>
    </xf>
    <xf numFmtId="0" fontId="3" fillId="2" borderId="0" xfId="9" applyFont="1" applyFill="1" applyBorder="1" applyAlignment="1">
      <alignment vertical="center"/>
    </xf>
    <xf numFmtId="0" fontId="3" fillId="0" borderId="14" xfId="9" applyFont="1" applyFill="1" applyBorder="1" applyAlignment="1">
      <alignment vertical="center"/>
    </xf>
    <xf numFmtId="0" fontId="20" fillId="11" borderId="59" xfId="9" applyFont="1" applyFill="1" applyBorder="1" applyAlignment="1">
      <alignment horizontal="center" vertical="center"/>
    </xf>
    <xf numFmtId="0" fontId="20" fillId="12" borderId="59" xfId="9" applyFont="1" applyFill="1" applyBorder="1" applyAlignment="1">
      <alignment horizontal="center" vertical="center"/>
    </xf>
    <xf numFmtId="0" fontId="20" fillId="0" borderId="11" xfId="9" applyFont="1" applyFill="1" applyBorder="1" applyAlignment="1">
      <alignment horizontal="center" vertical="center"/>
    </xf>
    <xf numFmtId="0" fontId="3" fillId="0" borderId="59" xfId="9" applyFont="1" applyFill="1" applyBorder="1" applyAlignment="1">
      <alignment horizontal="center" vertical="center"/>
    </xf>
    <xf numFmtId="0" fontId="21" fillId="0" borderId="59" xfId="9" applyFont="1" applyFill="1" applyBorder="1" applyAlignment="1">
      <alignment horizontal="center" vertical="center"/>
    </xf>
    <xf numFmtId="0" fontId="3" fillId="0" borderId="18" xfId="9" applyFont="1" applyFill="1" applyBorder="1" applyAlignment="1">
      <alignment vertical="center"/>
    </xf>
    <xf numFmtId="0" fontId="20" fillId="11" borderId="54" xfId="9" applyFont="1" applyFill="1" applyBorder="1" applyAlignment="1">
      <alignment horizontal="center" vertical="center"/>
    </xf>
    <xf numFmtId="0" fontId="3" fillId="2" borderId="0" xfId="9" applyFont="1" applyFill="1" applyAlignment="1">
      <alignment horizontal="center" vertical="center"/>
    </xf>
    <xf numFmtId="0" fontId="0" fillId="0" borderId="0" xfId="9" applyFont="1" applyFill="1" applyBorder="1" applyAlignment="1">
      <alignment vertical="center"/>
    </xf>
    <xf numFmtId="0" fontId="14" fillId="0" borderId="61" xfId="9" applyFont="1" applyFill="1" applyBorder="1" applyAlignment="1">
      <alignment horizontal="center" vertical="center" wrapText="1"/>
    </xf>
    <xf numFmtId="49" fontId="14" fillId="0" borderId="63" xfId="9" applyNumberFormat="1" applyFont="1" applyFill="1" applyBorder="1" applyAlignment="1">
      <alignment horizontal="center" vertical="center"/>
    </xf>
    <xf numFmtId="165" fontId="16" fillId="12" borderId="55" xfId="9" applyNumberFormat="1" applyFont="1" applyFill="1" applyBorder="1" applyAlignment="1">
      <alignment horizontal="center" vertical="center"/>
    </xf>
    <xf numFmtId="0" fontId="22" fillId="0" borderId="18" xfId="9" applyFont="1" applyFill="1" applyBorder="1" applyAlignment="1">
      <alignment vertical="center"/>
    </xf>
    <xf numFmtId="165" fontId="16" fillId="12" borderId="28" xfId="9" applyNumberFormat="1" applyFont="1" applyFill="1" applyBorder="1" applyAlignment="1">
      <alignment horizontal="center" vertical="center"/>
    </xf>
    <xf numFmtId="0" fontId="22" fillId="0" borderId="5" xfId="9" applyFont="1" applyFill="1" applyBorder="1" applyAlignment="1">
      <alignment vertical="center"/>
    </xf>
    <xf numFmtId="0" fontId="17" fillId="0" borderId="28" xfId="9" applyFont="1" applyFill="1" applyBorder="1" applyAlignment="1">
      <alignment vertical="center"/>
    </xf>
    <xf numFmtId="165" fontId="17" fillId="11" borderId="28" xfId="9" applyNumberFormat="1" applyFont="1" applyFill="1" applyBorder="1" applyAlignment="1">
      <alignment vertical="center"/>
    </xf>
    <xf numFmtId="49" fontId="14" fillId="0" borderId="5" xfId="9" applyNumberFormat="1" applyFont="1" applyFill="1" applyBorder="1" applyAlignment="1">
      <alignment horizontal="center" vertical="center"/>
    </xf>
    <xf numFmtId="0" fontId="16" fillId="12" borderId="5" xfId="9" applyFont="1" applyFill="1" applyBorder="1" applyAlignment="1">
      <alignment horizontal="center" vertical="center"/>
    </xf>
    <xf numFmtId="0" fontId="18" fillId="0" borderId="5" xfId="9" applyFont="1" applyFill="1" applyBorder="1" applyAlignment="1"/>
    <xf numFmtId="0" fontId="17" fillId="0" borderId="40" xfId="9" applyFont="1" applyFill="1" applyBorder="1" applyAlignment="1">
      <alignment vertical="center"/>
    </xf>
    <xf numFmtId="0" fontId="10" fillId="0" borderId="40" xfId="9" applyFont="1" applyFill="1" applyBorder="1" applyAlignment="1">
      <alignment vertical="center"/>
    </xf>
    <xf numFmtId="165" fontId="16" fillId="11" borderId="40" xfId="9" applyNumberFormat="1" applyFont="1" applyFill="1" applyBorder="1" applyAlignment="1">
      <alignment horizontal="center" vertical="center"/>
    </xf>
    <xf numFmtId="165" fontId="16" fillId="12" borderId="40" xfId="9" applyNumberFormat="1" applyFont="1" applyFill="1" applyBorder="1" applyAlignment="1">
      <alignment horizontal="center" vertical="center"/>
    </xf>
    <xf numFmtId="0" fontId="22" fillId="0" borderId="38" xfId="9" applyFont="1" applyFill="1" applyBorder="1" applyAlignment="1">
      <alignment vertical="center"/>
    </xf>
    <xf numFmtId="0" fontId="4" fillId="2" borderId="0" xfId="9" applyFont="1" applyFill="1" applyBorder="1" applyAlignment="1">
      <alignment vertical="center"/>
    </xf>
    <xf numFmtId="165" fontId="3" fillId="2" borderId="0" xfId="9" applyNumberFormat="1" applyFont="1" applyFill="1" applyBorder="1" applyAlignment="1">
      <alignment vertical="center"/>
    </xf>
    <xf numFmtId="165" fontId="0" fillId="2" borderId="0" xfId="9" applyNumberFormat="1" applyFont="1" applyFill="1" applyBorder="1" applyAlignment="1"/>
    <xf numFmtId="0" fontId="0" fillId="2" borderId="0" xfId="9" applyFont="1" applyFill="1" applyBorder="1" applyAlignment="1">
      <alignment vertical="center"/>
    </xf>
    <xf numFmtId="0" fontId="24" fillId="2" borderId="0" xfId="7" applyFont="1" applyFill="1"/>
    <xf numFmtId="0" fontId="24" fillId="0" borderId="0" xfId="7" applyFont="1" applyAlignment="1">
      <alignment horizontal="center" vertical="center" wrapText="1"/>
    </xf>
    <xf numFmtId="0" fontId="24" fillId="2" borderId="0" xfId="7" applyFont="1" applyFill="1" applyBorder="1"/>
    <xf numFmtId="0" fontId="24" fillId="0" borderId="0" xfId="7" applyFont="1"/>
    <xf numFmtId="0" fontId="14" fillId="0" borderId="55" xfId="7" applyFont="1" applyBorder="1" applyAlignment="1">
      <alignment horizontal="center" vertical="center" wrapText="1"/>
    </xf>
    <xf numFmtId="0" fontId="10" fillId="0" borderId="28" xfId="7" applyFont="1" applyBorder="1" applyAlignment="1">
      <alignment horizontal="left" vertical="center"/>
    </xf>
    <xf numFmtId="41" fontId="10" fillId="0" borderId="28" xfId="1" applyFont="1" applyBorder="1" applyAlignment="1">
      <alignment horizontal="center" vertical="center" wrapText="1"/>
    </xf>
    <xf numFmtId="0" fontId="10" fillId="8" borderId="28" xfId="7" applyFont="1" applyFill="1" applyBorder="1" applyAlignment="1">
      <alignment horizontal="center" vertical="center" wrapText="1"/>
    </xf>
    <xf numFmtId="0" fontId="10" fillId="8" borderId="28" xfId="7" applyFont="1" applyFill="1" applyBorder="1" applyAlignment="1">
      <alignment horizontal="center" vertical="center"/>
    </xf>
    <xf numFmtId="0" fontId="10" fillId="0" borderId="28" xfId="7" applyFont="1" applyBorder="1" applyAlignment="1">
      <alignment horizontal="center" vertical="center"/>
    </xf>
    <xf numFmtId="41" fontId="10" fillId="0" borderId="28" xfId="1" applyFont="1" applyBorder="1" applyAlignment="1">
      <alignment horizontal="center" vertical="center"/>
    </xf>
    <xf numFmtId="0" fontId="10" fillId="6" borderId="28" xfId="7" applyFont="1" applyFill="1" applyBorder="1" applyAlignment="1">
      <alignment horizontal="center" vertical="center"/>
    </xf>
    <xf numFmtId="0" fontId="10" fillId="0" borderId="28" xfId="7" applyFont="1" applyFill="1" applyBorder="1" applyAlignment="1">
      <alignment horizontal="left" vertical="center"/>
    </xf>
    <xf numFmtId="0" fontId="10" fillId="7" borderId="28" xfId="7" applyFont="1" applyFill="1" applyBorder="1" applyAlignment="1">
      <alignment horizontal="center" vertical="center"/>
    </xf>
    <xf numFmtId="0" fontId="10" fillId="14" borderId="28" xfId="7" applyFont="1" applyFill="1" applyBorder="1" applyAlignment="1">
      <alignment horizontal="center" vertical="center"/>
    </xf>
    <xf numFmtId="0" fontId="10" fillId="0" borderId="28" xfId="7" applyFont="1" applyFill="1" applyBorder="1" applyAlignment="1">
      <alignment horizontal="center" vertical="center"/>
    </xf>
    <xf numFmtId="0" fontId="10" fillId="15" borderId="28" xfId="7" applyFont="1" applyFill="1" applyBorder="1" applyAlignment="1">
      <alignment horizontal="center" vertical="center"/>
    </xf>
    <xf numFmtId="0" fontId="10" fillId="10" borderId="28" xfId="7" applyFont="1" applyFill="1" applyBorder="1" applyAlignment="1">
      <alignment horizontal="center" vertical="center"/>
    </xf>
    <xf numFmtId="0" fontId="27" fillId="2" borderId="0" xfId="14" applyFont="1" applyFill="1" applyBorder="1" applyAlignment="1" applyProtection="1">
      <alignment horizontal="center" vertical="center"/>
    </xf>
    <xf numFmtId="3" fontId="28" fillId="2" borderId="0" xfId="3" applyNumberFormat="1" applyFont="1" applyFill="1" applyBorder="1" applyAlignment="1">
      <alignment horizontal="center" vertical="center"/>
    </xf>
    <xf numFmtId="0" fontId="14" fillId="0" borderId="54" xfId="7" applyFont="1" applyBorder="1" applyAlignment="1">
      <alignment vertical="center"/>
    </xf>
    <xf numFmtId="0" fontId="14" fillId="0" borderId="55" xfId="7" applyFont="1" applyBorder="1" applyAlignment="1">
      <alignment vertical="center"/>
    </xf>
    <xf numFmtId="0" fontId="14" fillId="0" borderId="28" xfId="7" applyFont="1" applyBorder="1" applyAlignment="1">
      <alignment horizontal="center" vertical="center"/>
    </xf>
    <xf numFmtId="0" fontId="14" fillId="0" borderId="28" xfId="7" applyFont="1" applyBorder="1" applyAlignment="1">
      <alignment horizontal="center" wrapText="1"/>
    </xf>
    <xf numFmtId="0" fontId="14" fillId="0" borderId="5" xfId="7" applyFont="1" applyBorder="1" applyAlignment="1">
      <alignment horizontal="center" vertical="center" wrapText="1"/>
    </xf>
    <xf numFmtId="0" fontId="14" fillId="0" borderId="28" xfId="7" applyFont="1" applyBorder="1" applyAlignment="1">
      <alignment horizontal="center" vertical="center" wrapText="1"/>
    </xf>
    <xf numFmtId="0" fontId="14" fillId="0" borderId="28" xfId="7" applyFont="1" applyBorder="1" applyAlignment="1">
      <alignment horizontal="center"/>
    </xf>
    <xf numFmtId="0" fontId="10" fillId="0" borderId="28" xfId="7" applyFont="1" applyBorder="1" applyAlignment="1">
      <alignment horizontal="justify"/>
    </xf>
    <xf numFmtId="41" fontId="10" fillId="0" borderId="28" xfId="7" applyNumberFormat="1" applyFont="1" applyBorder="1" applyAlignment="1">
      <alignment horizontal="center" vertical="center"/>
    </xf>
    <xf numFmtId="0" fontId="10" fillId="0" borderId="28" xfId="7" applyFont="1" applyBorder="1" applyAlignment="1">
      <alignment horizontal="justify" vertical="justify"/>
    </xf>
    <xf numFmtId="0" fontId="10" fillId="2" borderId="28" xfId="7" applyFont="1" applyFill="1" applyBorder="1" applyAlignment="1">
      <alignment horizontal="center" vertical="center"/>
    </xf>
    <xf numFmtId="0" fontId="10" fillId="0" borderId="28" xfId="7" applyFont="1" applyBorder="1"/>
    <xf numFmtId="0" fontId="24" fillId="2" borderId="0" xfId="7" applyFont="1" applyFill="1" applyAlignment="1">
      <alignment horizontal="center" vertical="center" wrapText="1"/>
    </xf>
    <xf numFmtId="41" fontId="10" fillId="8" borderId="28" xfId="7" applyNumberFormat="1" applyFont="1" applyFill="1" applyBorder="1" applyAlignment="1">
      <alignment horizontal="center" vertical="center"/>
    </xf>
    <xf numFmtId="0" fontId="10" fillId="0" borderId="28" xfId="7" applyFont="1" applyBorder="1" applyAlignment="1">
      <alignment vertical="center" wrapText="1"/>
    </xf>
    <xf numFmtId="0" fontId="24" fillId="2" borderId="28" xfId="7" applyFont="1" applyFill="1" applyBorder="1" applyAlignment="1">
      <alignment horizontal="center" vertical="center" wrapText="1"/>
    </xf>
    <xf numFmtId="41" fontId="10" fillId="7" borderId="28" xfId="7" applyNumberFormat="1" applyFont="1" applyFill="1" applyBorder="1" applyAlignment="1">
      <alignment horizontal="center" vertical="center"/>
    </xf>
    <xf numFmtId="0" fontId="10" fillId="0" borderId="28" xfId="7" applyFont="1" applyBorder="1" applyAlignment="1">
      <alignment horizontal="left" vertical="center" wrapText="1"/>
    </xf>
    <xf numFmtId="0" fontId="10" fillId="0" borderId="28" xfId="7" applyFont="1" applyBorder="1" applyAlignment="1">
      <alignment horizontal="justify" vertical="center"/>
    </xf>
    <xf numFmtId="0" fontId="10" fillId="0" borderId="53" xfId="7" applyFont="1" applyBorder="1" applyAlignment="1">
      <alignment vertical="center" wrapText="1"/>
    </xf>
    <xf numFmtId="41" fontId="24" fillId="2" borderId="0" xfId="1" applyFont="1" applyFill="1"/>
    <xf numFmtId="41" fontId="10" fillId="0" borderId="28" xfId="7" applyNumberFormat="1" applyFont="1" applyFill="1" applyBorder="1" applyAlignment="1">
      <alignment horizontal="center" vertical="center"/>
    </xf>
    <xf numFmtId="0" fontId="10" fillId="2" borderId="28" xfId="7" applyFont="1" applyFill="1" applyBorder="1" applyAlignment="1">
      <alignment vertical="center" wrapText="1"/>
    </xf>
    <xf numFmtId="0" fontId="30" fillId="2" borderId="28" xfId="7" applyFont="1" applyFill="1" applyBorder="1" applyAlignment="1">
      <alignment horizontal="center" vertical="center" wrapText="1"/>
    </xf>
    <xf numFmtId="41" fontId="24" fillId="2" borderId="28" xfId="1" applyFont="1" applyFill="1" applyBorder="1" applyAlignment="1">
      <alignment horizontal="center" vertical="center" wrapText="1"/>
    </xf>
    <xf numFmtId="41" fontId="12" fillId="0" borderId="28" xfId="1" applyFont="1" applyFill="1" applyBorder="1" applyAlignment="1">
      <alignment horizontal="center" vertical="center" wrapText="1"/>
    </xf>
    <xf numFmtId="3" fontId="24" fillId="2" borderId="0" xfId="7" applyNumberFormat="1" applyFont="1" applyFill="1" applyBorder="1"/>
    <xf numFmtId="0" fontId="31" fillId="2" borderId="0" xfId="7" applyFont="1" applyFill="1" applyBorder="1"/>
    <xf numFmtId="3" fontId="31" fillId="2" borderId="0" xfId="7" applyNumberFormat="1" applyFont="1" applyFill="1" applyBorder="1"/>
    <xf numFmtId="0" fontId="30" fillId="0" borderId="0" xfId="0" applyFont="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3" fontId="24" fillId="0" borderId="0" xfId="0" applyNumberFormat="1" applyFont="1" applyAlignment="1">
      <alignment horizontal="center" vertical="center"/>
    </xf>
    <xf numFmtId="3" fontId="24" fillId="0" borderId="0" xfId="0" applyNumberFormat="1" applyFont="1" applyAlignment="1">
      <alignment horizontal="center" vertical="center" wrapText="1"/>
    </xf>
    <xf numFmtId="0" fontId="24" fillId="0" borderId="0" xfId="0" applyFont="1" applyFill="1" applyAlignment="1">
      <alignment horizontal="center" vertical="center" wrapText="1"/>
    </xf>
    <xf numFmtId="1" fontId="7" fillId="0" borderId="28" xfId="8" applyNumberFormat="1" applyFont="1" applyFill="1" applyBorder="1" applyAlignment="1">
      <alignment horizontal="center" vertical="center" wrapText="1"/>
    </xf>
    <xf numFmtId="3" fontId="10" fillId="0" borderId="28" xfId="0" applyNumberFormat="1" applyFont="1" applyBorder="1" applyAlignment="1">
      <alignment horizontal="center" vertical="center" wrapText="1"/>
    </xf>
    <xf numFmtId="1" fontId="7" fillId="0" borderId="28" xfId="8" applyNumberFormat="1" applyFont="1" applyFill="1" applyBorder="1" applyAlignment="1">
      <alignment horizontal="center" vertical="center"/>
    </xf>
    <xf numFmtId="3" fontId="10" fillId="0" borderId="28" xfId="0" applyNumberFormat="1" applyFont="1" applyFill="1" applyBorder="1" applyAlignment="1">
      <alignment horizontal="center" vertical="center" wrapText="1"/>
    </xf>
    <xf numFmtId="0" fontId="30" fillId="0" borderId="53" xfId="0" applyFont="1" applyBorder="1" applyAlignment="1">
      <alignment horizontal="center" vertical="center" wrapText="1"/>
    </xf>
    <xf numFmtId="1" fontId="12" fillId="0" borderId="28" xfId="8" applyNumberFormat="1" applyFont="1" applyFill="1" applyBorder="1" applyAlignment="1">
      <alignment horizontal="center" vertical="center" wrapText="1"/>
    </xf>
    <xf numFmtId="3" fontId="10" fillId="20" borderId="28" xfId="0" applyNumberFormat="1" applyFont="1" applyFill="1" applyBorder="1" applyAlignment="1">
      <alignment horizontal="center" vertical="center" wrapText="1"/>
    </xf>
    <xf numFmtId="1" fontId="11" fillId="0" borderId="28" xfId="8" applyNumberFormat="1" applyFont="1" applyFill="1" applyBorder="1" applyAlignment="1">
      <alignment horizontal="center" vertical="center"/>
    </xf>
    <xf numFmtId="0" fontId="10" fillId="20" borderId="28" xfId="0" applyFont="1" applyFill="1" applyBorder="1" applyAlignment="1">
      <alignment horizontal="center" vertical="center" wrapText="1"/>
    </xf>
    <xf numFmtId="0" fontId="12" fillId="0" borderId="30" xfId="8" applyFont="1" applyFill="1" applyBorder="1" applyAlignment="1">
      <alignment horizontal="center" vertical="center"/>
    </xf>
    <xf numFmtId="3" fontId="10" fillId="10" borderId="28" xfId="0" applyNumberFormat="1" applyFont="1" applyFill="1" applyBorder="1" applyAlignment="1">
      <alignment horizontal="center" vertical="center" wrapText="1"/>
    </xf>
    <xf numFmtId="3" fontId="17" fillId="0" borderId="28" xfId="0" applyNumberFormat="1" applyFont="1" applyFill="1" applyBorder="1" applyAlignment="1">
      <alignment horizontal="center" vertical="center" wrapText="1"/>
    </xf>
    <xf numFmtId="0" fontId="24" fillId="0" borderId="50" xfId="0" applyFont="1" applyBorder="1" applyAlignment="1">
      <alignment vertical="center"/>
    </xf>
    <xf numFmtId="3" fontId="24" fillId="0" borderId="28" xfId="0" applyNumberFormat="1" applyFont="1" applyBorder="1" applyAlignment="1">
      <alignment horizontal="center" vertical="center" wrapText="1"/>
    </xf>
    <xf numFmtId="3" fontId="32" fillId="0" borderId="28" xfId="0" applyNumberFormat="1" applyFont="1" applyBorder="1" applyAlignment="1">
      <alignment horizontal="center" vertical="center" wrapText="1"/>
    </xf>
    <xf numFmtId="0" fontId="12" fillId="0" borderId="28" xfId="8" applyFont="1" applyFill="1" applyBorder="1" applyAlignment="1" applyProtection="1">
      <alignment horizontal="left" vertical="center"/>
      <protection locked="0"/>
    </xf>
    <xf numFmtId="0" fontId="12" fillId="0" borderId="28" xfId="8" applyNumberFormat="1" applyFont="1" applyFill="1" applyBorder="1" applyAlignment="1">
      <alignment horizontal="left" vertical="center" wrapText="1"/>
    </xf>
    <xf numFmtId="0" fontId="12" fillId="0" borderId="28" xfId="8" applyFont="1" applyFill="1" applyBorder="1" applyAlignment="1">
      <alignment horizontal="left" vertical="center" wrapText="1"/>
    </xf>
    <xf numFmtId="0" fontId="34" fillId="0" borderId="28" xfId="8" applyNumberFormat="1" applyFont="1" applyFill="1" applyBorder="1" applyAlignment="1">
      <alignment horizontal="left" vertical="center" wrapText="1"/>
    </xf>
    <xf numFmtId="0" fontId="12" fillId="0" borderId="28" xfId="8" applyFont="1" applyFill="1" applyBorder="1" applyAlignment="1">
      <alignment horizontal="center" vertical="center"/>
    </xf>
    <xf numFmtId="0" fontId="12" fillId="0" borderId="28" xfId="6" applyFont="1" applyFill="1" applyBorder="1" applyAlignment="1">
      <alignment horizontal="left" vertical="center" wrapText="1"/>
    </xf>
    <xf numFmtId="0" fontId="12" fillId="0" borderId="28" xfId="5" applyFont="1" applyFill="1" applyBorder="1" applyAlignment="1">
      <alignment horizontal="left" vertical="center" wrapText="1"/>
    </xf>
    <xf numFmtId="0" fontId="12" fillId="14" borderId="28" xfId="8" applyFont="1" applyFill="1" applyBorder="1" applyAlignment="1">
      <alignment horizontal="center" vertical="center"/>
    </xf>
    <xf numFmtId="0" fontId="12" fillId="0" borderId="53" xfId="8" applyFont="1" applyFill="1" applyBorder="1" applyAlignment="1">
      <alignment horizontal="center" vertical="center"/>
    </xf>
    <xf numFmtId="0" fontId="12" fillId="0" borderId="28" xfId="8" applyFont="1" applyFill="1" applyBorder="1" applyAlignment="1" applyProtection="1">
      <alignment horizontal="left" vertical="center" wrapText="1"/>
      <protection locked="0"/>
    </xf>
    <xf numFmtId="0" fontId="35" fillId="0" borderId="42" xfId="0" applyFont="1" applyBorder="1" applyAlignment="1">
      <alignment horizontal="center"/>
    </xf>
    <xf numFmtId="0" fontId="35" fillId="0" borderId="41" xfId="0" applyFont="1" applyBorder="1" applyAlignment="1">
      <alignment horizontal="center"/>
    </xf>
    <xf numFmtId="0" fontId="35" fillId="0" borderId="43" xfId="0" applyFont="1" applyBorder="1" applyAlignment="1">
      <alignment horizontal="center"/>
    </xf>
    <xf numFmtId="0" fontId="36" fillId="0" borderId="75" xfId="0" applyFont="1" applyBorder="1" applyAlignment="1">
      <alignment horizontal="left" vertical="center"/>
    </xf>
    <xf numFmtId="0" fontId="36" fillId="0" borderId="26" xfId="0" applyFont="1" applyBorder="1" applyAlignment="1">
      <alignment horizontal="center" vertical="center"/>
    </xf>
    <xf numFmtId="0" fontId="0" fillId="0" borderId="3" xfId="0" applyBorder="1" applyAlignment="1">
      <alignment horizontal="center" vertical="center"/>
    </xf>
    <xf numFmtId="0" fontId="0" fillId="0" borderId="26" xfId="0" applyBorder="1"/>
    <xf numFmtId="0" fontId="0" fillId="0" borderId="3" xfId="0" applyBorder="1"/>
    <xf numFmtId="0" fontId="0" fillId="0" borderId="26" xfId="0" applyBorder="1" applyAlignment="1">
      <alignment wrapText="1"/>
    </xf>
    <xf numFmtId="0" fontId="36" fillId="0" borderId="69" xfId="0" applyFont="1" applyBorder="1" applyAlignment="1">
      <alignment horizontal="left" vertical="center"/>
    </xf>
    <xf numFmtId="0" fontId="36" fillId="0" borderId="72" xfId="0" applyFont="1" applyBorder="1" applyAlignment="1">
      <alignment horizontal="center" vertical="center"/>
    </xf>
    <xf numFmtId="164" fontId="0" fillId="0" borderId="24" xfId="0" applyNumberFormat="1" applyBorder="1" applyAlignment="1">
      <alignment horizontal="center" vertical="center"/>
    </xf>
    <xf numFmtId="0" fontId="36" fillId="0" borderId="72" xfId="0" applyFont="1" applyBorder="1" applyAlignment="1">
      <alignment horizontal="left" vertical="center"/>
    </xf>
    <xf numFmtId="0" fontId="0" fillId="0" borderId="72" xfId="0" applyBorder="1" applyAlignment="1">
      <alignment horizontal="left" vertical="center" wrapText="1"/>
    </xf>
    <xf numFmtId="0" fontId="36" fillId="0" borderId="48" xfId="0" applyFont="1" applyBorder="1" applyAlignment="1">
      <alignment horizontal="left" vertical="center"/>
    </xf>
    <xf numFmtId="0" fontId="36" fillId="0" borderId="57" xfId="0" applyFont="1" applyBorder="1" applyAlignment="1">
      <alignment horizontal="center" vertical="center"/>
    </xf>
    <xf numFmtId="1" fontId="0" fillId="0" borderId="0" xfId="0" applyNumberFormat="1" applyBorder="1" applyAlignment="1">
      <alignment horizontal="center" vertical="center"/>
    </xf>
    <xf numFmtId="0" fontId="36" fillId="0" borderId="57" xfId="0" applyFont="1" applyBorder="1" applyAlignment="1">
      <alignment horizontal="left" vertical="center" wrapText="1"/>
    </xf>
    <xf numFmtId="0" fontId="36" fillId="0" borderId="0" xfId="0" applyFont="1" applyBorder="1" applyAlignment="1">
      <alignment horizontal="left" vertical="center" wrapText="1"/>
    </xf>
    <xf numFmtId="0" fontId="0" fillId="0" borderId="57" xfId="0" applyBorder="1" applyAlignment="1">
      <alignment horizontal="left" vertical="center" wrapText="1"/>
    </xf>
    <xf numFmtId="0" fontId="36" fillId="10" borderId="42" xfId="0" applyFont="1" applyFill="1" applyBorder="1" applyAlignment="1">
      <alignment horizontal="left" vertical="center" wrapText="1"/>
    </xf>
    <xf numFmtId="0" fontId="36" fillId="10" borderId="41" xfId="0" applyFont="1" applyFill="1" applyBorder="1" applyAlignment="1">
      <alignment horizontal="center" vertical="center"/>
    </xf>
    <xf numFmtId="1" fontId="36" fillId="10" borderId="43" xfId="0" applyNumberFormat="1" applyFont="1" applyFill="1" applyBorder="1" applyAlignment="1">
      <alignment horizontal="center" vertical="center"/>
    </xf>
    <xf numFmtId="0" fontId="36" fillId="10" borderId="41" xfId="0" applyFont="1" applyFill="1" applyBorder="1" applyAlignment="1">
      <alignment horizontal="left" vertical="center" wrapText="1"/>
    </xf>
    <xf numFmtId="0" fontId="36" fillId="10" borderId="43" xfId="0" applyFont="1" applyFill="1" applyBorder="1" applyAlignment="1">
      <alignment horizontal="left" vertical="center" wrapText="1"/>
    </xf>
    <xf numFmtId="0" fontId="36" fillId="0" borderId="69" xfId="0" applyFont="1" applyBorder="1" applyAlignment="1">
      <alignment horizontal="left" vertical="center" wrapText="1"/>
    </xf>
    <xf numFmtId="1" fontId="0" fillId="0" borderId="24" xfId="0" applyNumberFormat="1" applyBorder="1" applyAlignment="1">
      <alignment horizontal="center" vertical="center"/>
    </xf>
    <xf numFmtId="0" fontId="36" fillId="0" borderId="72" xfId="0" applyFont="1" applyBorder="1" applyAlignment="1">
      <alignment horizontal="left" vertical="center" wrapText="1"/>
    </xf>
    <xf numFmtId="0" fontId="0" fillId="0" borderId="0" xfId="2" applyFont="1" applyBorder="1" applyAlignment="1">
      <alignment horizontal="left" vertical="center" wrapText="1"/>
    </xf>
    <xf numFmtId="0" fontId="36" fillId="0" borderId="23" xfId="0" applyFont="1" applyBorder="1" applyAlignment="1">
      <alignment horizontal="left" vertical="center" wrapText="1"/>
    </xf>
    <xf numFmtId="0" fontId="0" fillId="0" borderId="30" xfId="0" applyBorder="1" applyAlignment="1">
      <alignment horizontal="center" vertical="center"/>
    </xf>
    <xf numFmtId="0" fontId="0" fillId="0" borderId="6" xfId="0" applyBorder="1" applyAlignment="1">
      <alignment horizontal="center" vertical="center"/>
    </xf>
    <xf numFmtId="0" fontId="36" fillId="0" borderId="30" xfId="0" applyFont="1" applyBorder="1" applyAlignment="1">
      <alignment horizontal="left" vertical="center" wrapText="1"/>
    </xf>
    <xf numFmtId="0" fontId="36" fillId="0" borderId="6" xfId="0" applyFont="1" applyBorder="1" applyAlignment="1">
      <alignment horizontal="left" vertical="center" wrapText="1"/>
    </xf>
    <xf numFmtId="0" fontId="36" fillId="0" borderId="70" xfId="0" applyFont="1" applyBorder="1" applyAlignment="1">
      <alignment horizontal="left" vertical="center" wrapText="1"/>
    </xf>
    <xf numFmtId="0" fontId="0" fillId="0" borderId="31" xfId="0" applyBorder="1" applyAlignment="1">
      <alignment horizontal="center" vertical="center"/>
    </xf>
    <xf numFmtId="0" fontId="36" fillId="0" borderId="77" xfId="0" applyFont="1" applyBorder="1" applyAlignment="1">
      <alignment horizontal="center" vertical="center"/>
    </xf>
    <xf numFmtId="0" fontId="36" fillId="0" borderId="31" xfId="0" applyFont="1" applyBorder="1" applyAlignment="1">
      <alignment horizontal="left" vertical="center" wrapText="1"/>
    </xf>
    <xf numFmtId="0" fontId="36" fillId="0" borderId="77" xfId="0" applyFont="1" applyBorder="1" applyAlignment="1">
      <alignment horizontal="left" vertical="center" wrapText="1"/>
    </xf>
    <xf numFmtId="0" fontId="0" fillId="0" borderId="26" xfId="0" applyBorder="1" applyAlignment="1">
      <alignment horizontal="center" vertical="center"/>
    </xf>
    <xf numFmtId="0" fontId="0" fillId="0" borderId="41" xfId="0" applyFill="1" applyBorder="1" applyAlignment="1">
      <alignment horizontal="center" vertical="center"/>
    </xf>
    <xf numFmtId="0" fontId="36" fillId="0" borderId="41" xfId="0" applyFont="1" applyFill="1" applyBorder="1" applyAlignment="1">
      <alignment horizontal="left" vertical="center" wrapText="1"/>
    </xf>
    <xf numFmtId="0" fontId="36" fillId="0" borderId="0" xfId="4"/>
    <xf numFmtId="0" fontId="36" fillId="0" borderId="0" xfId="4" applyAlignment="1"/>
    <xf numFmtId="0" fontId="37" fillId="23" borderId="42" xfId="4" applyFont="1" applyFill="1" applyBorder="1" applyAlignment="1"/>
    <xf numFmtId="0" fontId="38" fillId="24" borderId="41" xfId="4" applyFont="1" applyFill="1" applyBorder="1" applyAlignment="1">
      <alignment horizontal="center"/>
    </xf>
    <xf numFmtId="0" fontId="38" fillId="24" borderId="44" xfId="4" applyFont="1" applyFill="1" applyBorder="1" applyAlignment="1">
      <alignment horizontal="center"/>
    </xf>
    <xf numFmtId="0" fontId="39" fillId="0" borderId="78" xfId="4" applyFont="1" applyBorder="1" applyAlignment="1">
      <alignment wrapText="1"/>
    </xf>
    <xf numFmtId="0" fontId="39" fillId="0" borderId="79" xfId="4" applyFont="1" applyBorder="1" applyAlignment="1">
      <alignment wrapText="1"/>
    </xf>
    <xf numFmtId="0" fontId="39" fillId="0" borderId="80" xfId="4" applyFont="1" applyBorder="1" applyAlignment="1">
      <alignment wrapText="1"/>
    </xf>
    <xf numFmtId="0" fontId="39" fillId="0" borderId="81" xfId="4" applyFont="1" applyBorder="1" applyAlignment="1">
      <alignment wrapText="1"/>
    </xf>
    <xf numFmtId="0" fontId="37" fillId="0" borderId="82" xfId="4" applyFont="1" applyBorder="1"/>
    <xf numFmtId="0" fontId="37" fillId="0" borderId="83" xfId="4" applyFont="1" applyBorder="1" applyAlignment="1">
      <alignment horizontal="center"/>
    </xf>
    <xf numFmtId="0" fontId="36" fillId="0" borderId="0" xfId="4" applyBorder="1"/>
    <xf numFmtId="0" fontId="37" fillId="24" borderId="42" xfId="4" applyFont="1" applyFill="1" applyBorder="1"/>
    <xf numFmtId="0" fontId="39" fillId="0" borderId="84" xfId="4" applyFont="1" applyBorder="1" applyAlignment="1">
      <alignment wrapText="1"/>
    </xf>
    <xf numFmtId="0" fontId="39" fillId="0" borderId="85" xfId="4" applyFont="1" applyBorder="1" applyAlignment="1">
      <alignment wrapText="1"/>
    </xf>
    <xf numFmtId="0" fontId="39" fillId="0" borderId="86" xfId="4" applyFont="1" applyBorder="1" applyAlignment="1">
      <alignment wrapText="1"/>
    </xf>
    <xf numFmtId="0" fontId="40" fillId="0" borderId="0" xfId="4" applyFont="1"/>
    <xf numFmtId="0" fontId="39" fillId="0" borderId="89" xfId="4" applyFont="1" applyBorder="1" applyAlignment="1">
      <alignment horizontal="center" vertical="center"/>
    </xf>
    <xf numFmtId="164" fontId="39" fillId="0" borderId="90" xfId="4" applyNumberFormat="1" applyFont="1" applyBorder="1" applyAlignment="1">
      <alignment horizontal="center" vertical="center"/>
    </xf>
    <xf numFmtId="0" fontId="39" fillId="0" borderId="91" xfId="4" applyFont="1" applyBorder="1" applyAlignment="1">
      <alignment horizontal="center" vertical="center"/>
    </xf>
    <xf numFmtId="164" fontId="39" fillId="0" borderId="92" xfId="4" applyNumberFormat="1" applyFont="1" applyBorder="1" applyAlignment="1">
      <alignment horizontal="center" vertical="center"/>
    </xf>
    <xf numFmtId="0" fontId="37" fillId="0" borderId="93" xfId="4" applyFont="1" applyBorder="1" applyAlignment="1">
      <alignment horizontal="center" vertical="center"/>
    </xf>
    <xf numFmtId="2" fontId="37" fillId="0" borderId="94" xfId="4" applyNumberFormat="1" applyFont="1" applyBorder="1" applyAlignment="1">
      <alignment horizontal="center" vertical="center"/>
    </xf>
    <xf numFmtId="10" fontId="36" fillId="0" borderId="0" xfId="4" applyNumberFormat="1" applyBorder="1"/>
    <xf numFmtId="0" fontId="39" fillId="24" borderId="41" xfId="4" applyFont="1" applyFill="1" applyBorder="1"/>
    <xf numFmtId="0" fontId="39" fillId="24" borderId="44" xfId="4" applyFont="1" applyFill="1" applyBorder="1"/>
    <xf numFmtId="0" fontId="39" fillId="0" borderId="95" xfId="4" applyFont="1" applyBorder="1" applyAlignment="1">
      <alignment horizontal="center"/>
    </xf>
    <xf numFmtId="2" fontId="39" fillId="0" borderId="96" xfId="4" applyNumberFormat="1" applyFont="1" applyBorder="1" applyAlignment="1">
      <alignment horizontal="center"/>
    </xf>
    <xf numFmtId="0" fontId="39" fillId="0" borderId="97" xfId="4" applyFont="1" applyBorder="1" applyAlignment="1">
      <alignment horizontal="center"/>
    </xf>
    <xf numFmtId="2" fontId="39" fillId="0" borderId="98" xfId="4" applyNumberFormat="1" applyFont="1" applyBorder="1" applyAlignment="1">
      <alignment horizontal="center"/>
    </xf>
    <xf numFmtId="0" fontId="39" fillId="0" borderId="99" xfId="4" applyFont="1" applyBorder="1" applyAlignment="1">
      <alignment horizontal="center"/>
    </xf>
    <xf numFmtId="2" fontId="39" fillId="0" borderId="100" xfId="4" applyNumberFormat="1" applyFont="1" applyBorder="1" applyAlignment="1">
      <alignment horizontal="center"/>
    </xf>
    <xf numFmtId="0" fontId="10" fillId="0" borderId="28" xfId="0" quotePrefix="1" applyFont="1" applyBorder="1" applyAlignment="1">
      <alignment horizontal="center" vertical="center" wrapText="1"/>
    </xf>
    <xf numFmtId="3" fontId="10" fillId="0" borderId="28" xfId="0" quotePrefix="1" applyNumberFormat="1" applyFont="1" applyFill="1" applyBorder="1" applyAlignment="1">
      <alignment horizontal="center" vertical="center" wrapText="1"/>
    </xf>
    <xf numFmtId="0" fontId="24" fillId="0" borderId="15" xfId="0" applyFont="1" applyBorder="1" applyAlignment="1">
      <alignment vertical="center" wrapText="1"/>
    </xf>
    <xf numFmtId="0" fontId="52" fillId="25" borderId="19"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8" xfId="0" quotePrefix="1" applyFont="1" applyFill="1" applyBorder="1" applyAlignment="1">
      <alignment horizontal="center" vertical="center" wrapText="1"/>
    </xf>
    <xf numFmtId="0" fontId="50" fillId="0" borderId="28" xfId="0" applyFont="1" applyFill="1" applyBorder="1" applyAlignment="1" applyProtection="1">
      <alignment horizontal="left" vertical="center"/>
      <protection locked="0"/>
    </xf>
    <xf numFmtId="2" fontId="50" fillId="0" borderId="28" xfId="0" applyNumberFormat="1" applyFont="1" applyFill="1" applyBorder="1" applyAlignment="1">
      <alignment horizontal="left" vertical="center" wrapText="1"/>
    </xf>
    <xf numFmtId="2" fontId="51" fillId="0" borderId="28" xfId="0" applyNumberFormat="1" applyFont="1" applyFill="1" applyBorder="1" applyAlignment="1">
      <alignment horizontal="left" vertical="center" wrapText="1"/>
    </xf>
    <xf numFmtId="0" fontId="50" fillId="0" borderId="28" xfId="0" applyFont="1" applyFill="1" applyBorder="1" applyAlignment="1">
      <alignment horizontal="left" vertical="center" wrapText="1"/>
    </xf>
    <xf numFmtId="0" fontId="52" fillId="25" borderId="57" xfId="0" applyFont="1" applyFill="1" applyBorder="1" applyAlignment="1">
      <alignment horizontal="center" vertical="center" wrapText="1"/>
    </xf>
    <xf numFmtId="0" fontId="0" fillId="0" borderId="41" xfId="0" applyBorder="1" applyAlignment="1">
      <alignment horizontal="center" vertical="center"/>
    </xf>
    <xf numFmtId="0" fontId="53" fillId="0" borderId="51" xfId="0" applyFont="1" applyBorder="1" applyAlignment="1">
      <alignment vertical="center" wrapText="1"/>
    </xf>
    <xf numFmtId="0" fontId="0" fillId="0" borderId="57" xfId="0" applyBorder="1" applyAlignment="1">
      <alignment horizontal="center" vertical="center"/>
    </xf>
    <xf numFmtId="0" fontId="24" fillId="0" borderId="0" xfId="0" applyFont="1" applyBorder="1" applyAlignment="1">
      <alignment horizontal="center" vertical="center" wrapText="1"/>
    </xf>
    <xf numFmtId="0" fontId="55" fillId="0" borderId="0" xfId="0" applyFont="1" applyAlignment="1">
      <alignment horizontal="center" vertical="center"/>
    </xf>
    <xf numFmtId="3" fontId="55" fillId="0" borderId="0" xfId="0" applyNumberFormat="1" applyFont="1" applyAlignment="1">
      <alignment horizontal="center" vertical="center"/>
    </xf>
    <xf numFmtId="0" fontId="56" fillId="0" borderId="0" xfId="0" applyFont="1" applyAlignment="1">
      <alignment horizontal="center" vertical="center" wrapText="1"/>
    </xf>
    <xf numFmtId="0" fontId="55" fillId="0" borderId="0" xfId="0" applyFont="1" applyAlignment="1">
      <alignment horizontal="center" vertical="center" wrapText="1"/>
    </xf>
    <xf numFmtId="0" fontId="50" fillId="0" borderId="28" xfId="8" applyFont="1" applyFill="1" applyBorder="1" applyAlignment="1">
      <alignment horizontal="center" vertical="center"/>
    </xf>
    <xf numFmtId="3" fontId="55" fillId="0" borderId="28" xfId="0" applyNumberFormat="1" applyFont="1" applyBorder="1" applyAlignment="1">
      <alignment horizontal="center" vertical="center" wrapText="1"/>
    </xf>
    <xf numFmtId="0" fontId="50" fillId="14" borderId="28" xfId="8" applyFont="1" applyFill="1" applyBorder="1" applyAlignment="1">
      <alignment horizontal="center" vertical="center"/>
    </xf>
    <xf numFmtId="3" fontId="55" fillId="0" borderId="28" xfId="0" applyNumberFormat="1" applyFont="1" applyFill="1" applyBorder="1" applyAlignment="1">
      <alignment horizontal="center" vertical="center" wrapText="1"/>
    </xf>
    <xf numFmtId="0" fontId="55" fillId="0" borderId="0" xfId="0" applyFont="1" applyFill="1" applyAlignment="1">
      <alignment horizontal="center" vertical="center" wrapText="1"/>
    </xf>
    <xf numFmtId="3" fontId="55" fillId="0" borderId="28" xfId="0" quotePrefix="1" applyNumberFormat="1" applyFont="1" applyBorder="1" applyAlignment="1">
      <alignment horizontal="center" vertical="center" wrapText="1"/>
    </xf>
    <xf numFmtId="3" fontId="55" fillId="0" borderId="28" xfId="0" quotePrefix="1" applyNumberFormat="1" applyFont="1" applyFill="1" applyBorder="1" applyAlignment="1">
      <alignment horizontal="center" vertical="center" wrapText="1"/>
    </xf>
    <xf numFmtId="1" fontId="49" fillId="0" borderId="28" xfId="8" applyNumberFormat="1" applyFont="1" applyFill="1" applyBorder="1" applyAlignment="1">
      <alignment horizontal="center" vertical="center"/>
    </xf>
    <xf numFmtId="1" fontId="50" fillId="0" borderId="28" xfId="12" applyNumberFormat="1" applyFont="1" applyFill="1" applyBorder="1" applyAlignment="1" applyProtection="1">
      <alignment horizontal="center" vertical="center" wrapText="1"/>
    </xf>
    <xf numFmtId="3" fontId="55" fillId="0" borderId="0" xfId="0" applyNumberFormat="1" applyFont="1" applyAlignment="1">
      <alignment horizontal="center" vertical="center" wrapText="1"/>
    </xf>
    <xf numFmtId="3" fontId="14" fillId="5" borderId="28" xfId="0" applyNumberFormat="1" applyFont="1" applyFill="1" applyBorder="1" applyAlignment="1">
      <alignment horizontal="center" vertical="center" wrapText="1"/>
    </xf>
    <xf numFmtId="0" fontId="24" fillId="0" borderId="28" xfId="0" applyFont="1" applyBorder="1" applyAlignment="1">
      <alignment vertical="center" wrapText="1"/>
    </xf>
    <xf numFmtId="0" fontId="24" fillId="0" borderId="28" xfId="0" applyFont="1" applyBorder="1" applyAlignment="1">
      <alignment horizontal="center" vertical="center" wrapText="1"/>
    </xf>
    <xf numFmtId="0" fontId="14" fillId="0" borderId="28" xfId="0" applyFont="1" applyFill="1" applyBorder="1" applyAlignment="1">
      <alignment horizontal="center" vertical="center" wrapText="1"/>
    </xf>
    <xf numFmtId="3" fontId="14" fillId="0" borderId="28" xfId="0" applyNumberFormat="1" applyFont="1" applyBorder="1" applyAlignment="1">
      <alignment horizontal="center" vertical="center" wrapText="1"/>
    </xf>
    <xf numFmtId="0" fontId="50" fillId="0" borderId="28" xfId="8" applyNumberFormat="1" applyFont="1" applyFill="1" applyBorder="1" applyAlignment="1">
      <alignment horizontal="left" vertical="center" wrapText="1"/>
    </xf>
    <xf numFmtId="0" fontId="7" fillId="0" borderId="28" xfId="8" applyFont="1" applyFill="1" applyBorder="1" applyAlignment="1">
      <alignment horizontal="left" vertical="center" wrapText="1"/>
    </xf>
    <xf numFmtId="0" fontId="14" fillId="5" borderId="28" xfId="0" applyFont="1" applyFill="1" applyBorder="1" applyAlignment="1">
      <alignment horizontal="center" vertical="center" wrapText="1"/>
    </xf>
    <xf numFmtId="3" fontId="56" fillId="0" borderId="28" xfId="0" applyNumberFormat="1" applyFont="1" applyBorder="1" applyAlignment="1">
      <alignment horizontal="center" vertical="center" wrapText="1"/>
    </xf>
    <xf numFmtId="0" fontId="55" fillId="0" borderId="28" xfId="0" applyFont="1" applyBorder="1" applyAlignment="1">
      <alignment horizontal="center" vertical="center" wrapText="1"/>
    </xf>
    <xf numFmtId="0" fontId="50" fillId="0" borderId="28" xfId="8" applyFont="1" applyFill="1" applyBorder="1" applyAlignment="1" applyProtection="1">
      <alignment horizontal="left" vertical="center"/>
      <protection locked="0"/>
    </xf>
    <xf numFmtId="0" fontId="50" fillId="0" borderId="28" xfId="8" applyFont="1" applyFill="1" applyBorder="1" applyAlignment="1">
      <alignment horizontal="left" vertical="center"/>
    </xf>
    <xf numFmtId="0" fontId="50" fillId="0" borderId="28" xfId="8" applyFont="1" applyFill="1" applyBorder="1" applyAlignment="1">
      <alignment horizontal="left" vertical="center" wrapText="1"/>
    </xf>
    <xf numFmtId="0" fontId="50" fillId="20" borderId="28" xfId="8" applyNumberFormat="1" applyFont="1" applyFill="1" applyBorder="1" applyAlignment="1">
      <alignment horizontal="left" vertical="center" wrapText="1"/>
    </xf>
    <xf numFmtId="0" fontId="50" fillId="0" borderId="28" xfId="8" applyNumberFormat="1" applyFont="1" applyFill="1" applyBorder="1" applyAlignment="1">
      <alignment horizontal="left" vertical="center"/>
    </xf>
    <xf numFmtId="0" fontId="51" fillId="0" borderId="28" xfId="8" applyNumberFormat="1" applyFont="1" applyFill="1" applyBorder="1" applyAlignment="1">
      <alignment horizontal="left" vertical="center" wrapText="1"/>
    </xf>
    <xf numFmtId="3" fontId="58" fillId="0" borderId="28" xfId="0" applyNumberFormat="1" applyFont="1" applyFill="1" applyBorder="1" applyAlignment="1">
      <alignment horizontal="center" vertical="center" wrapText="1"/>
    </xf>
    <xf numFmtId="0" fontId="55" fillId="0" borderId="28" xfId="0" applyFont="1" applyFill="1" applyBorder="1" applyAlignment="1">
      <alignment horizontal="center" vertical="center" wrapText="1"/>
    </xf>
    <xf numFmtId="0" fontId="50" fillId="0" borderId="28" xfId="6" applyFont="1" applyFill="1" applyBorder="1" applyAlignment="1">
      <alignment horizontal="left" vertical="center" wrapText="1"/>
    </xf>
    <xf numFmtId="0" fontId="50" fillId="0" borderId="28" xfId="5" applyFont="1" applyFill="1" applyBorder="1" applyAlignment="1">
      <alignment horizontal="left" vertical="center" wrapText="1"/>
    </xf>
    <xf numFmtId="3" fontId="56" fillId="5" borderId="28" xfId="0" applyNumberFormat="1" applyFont="1" applyFill="1" applyBorder="1" applyAlignment="1">
      <alignment horizontal="center" vertical="center" wrapText="1"/>
    </xf>
    <xf numFmtId="0" fontId="56" fillId="5" borderId="28" xfId="0" applyFont="1" applyFill="1" applyBorder="1" applyAlignment="1">
      <alignment horizontal="center" vertical="center" wrapText="1"/>
    </xf>
    <xf numFmtId="0" fontId="24" fillId="0" borderId="23" xfId="0" applyFont="1" applyBorder="1" applyAlignment="1">
      <alignment horizontal="center" vertical="center" wrapText="1"/>
    </xf>
    <xf numFmtId="0" fontId="24" fillId="0" borderId="70" xfId="0" applyFont="1" applyBorder="1" applyAlignment="1">
      <alignment horizontal="center" vertical="center" wrapText="1"/>
    </xf>
    <xf numFmtId="0" fontId="7" fillId="20" borderId="28" xfId="8" applyFont="1" applyFill="1" applyBorder="1" applyAlignment="1">
      <alignment horizontal="left" vertical="center" wrapText="1"/>
    </xf>
    <xf numFmtId="0" fontId="24" fillId="0" borderId="28" xfId="0" applyFont="1" applyFill="1" applyBorder="1" applyAlignment="1">
      <alignment horizontal="center" vertical="center" wrapText="1"/>
    </xf>
    <xf numFmtId="3" fontId="30" fillId="22" borderId="28" xfId="0" applyNumberFormat="1" applyFont="1" applyFill="1" applyBorder="1" applyAlignment="1">
      <alignment horizontal="center" vertical="center" wrapText="1"/>
    </xf>
    <xf numFmtId="4" fontId="56" fillId="5" borderId="28" xfId="0" applyNumberFormat="1" applyFont="1" applyFill="1" applyBorder="1" applyAlignment="1">
      <alignment horizontal="center" vertical="center" wrapText="1"/>
    </xf>
    <xf numFmtId="4" fontId="55" fillId="0" borderId="0" xfId="0" applyNumberFormat="1" applyFont="1" applyAlignment="1">
      <alignment horizontal="center" vertical="center" wrapText="1"/>
    </xf>
    <xf numFmtId="2" fontId="50" fillId="2" borderId="28" xfId="8" applyNumberFormat="1" applyFont="1" applyFill="1" applyBorder="1" applyAlignment="1">
      <alignment horizontal="center" vertical="center" wrapText="1"/>
    </xf>
    <xf numFmtId="2" fontId="55" fillId="2" borderId="28" xfId="0" applyNumberFormat="1" applyFont="1" applyFill="1" applyBorder="1" applyAlignment="1">
      <alignment horizontal="center" vertical="center" wrapText="1"/>
    </xf>
    <xf numFmtId="2" fontId="50" fillId="2" borderId="28" xfId="8" applyNumberFormat="1" applyFont="1" applyFill="1" applyBorder="1" applyAlignment="1">
      <alignment horizontal="center" vertical="center"/>
    </xf>
    <xf numFmtId="2" fontId="50" fillId="2" borderId="28" xfId="11" applyNumberFormat="1" applyFont="1" applyFill="1" applyBorder="1" applyAlignment="1">
      <alignment horizontal="center" vertical="center" wrapText="1"/>
    </xf>
    <xf numFmtId="2" fontId="12" fillId="2" borderId="28" xfId="8" applyNumberFormat="1" applyFont="1" applyFill="1" applyBorder="1" applyAlignment="1">
      <alignment horizontal="center" vertical="center" wrapText="1"/>
    </xf>
    <xf numFmtId="2" fontId="50" fillId="2" borderId="28" xfId="1" applyNumberFormat="1" applyFont="1" applyFill="1" applyBorder="1" applyAlignment="1">
      <alignment horizontal="center" vertical="center" wrapText="1"/>
    </xf>
    <xf numFmtId="2" fontId="49" fillId="2" borderId="28" xfId="8" applyNumberFormat="1" applyFont="1" applyFill="1" applyBorder="1" applyAlignment="1">
      <alignment horizontal="center"/>
    </xf>
    <xf numFmtId="2" fontId="49" fillId="2" borderId="28" xfId="8" applyNumberFormat="1" applyFont="1" applyFill="1" applyBorder="1" applyAlignment="1">
      <alignment horizontal="center" vertical="center"/>
    </xf>
    <xf numFmtId="2" fontId="50" fillId="2" borderId="28" xfId="12" applyNumberFormat="1" applyFont="1" applyFill="1" applyBorder="1" applyAlignment="1" applyProtection="1">
      <alignment horizontal="center" vertical="center" wrapText="1"/>
    </xf>
    <xf numFmtId="0" fontId="52" fillId="25" borderId="51" xfId="0" applyFont="1" applyFill="1" applyBorder="1" applyAlignment="1">
      <alignment horizontal="center" vertical="center" wrapText="1"/>
    </xf>
    <xf numFmtId="0" fontId="59" fillId="0" borderId="42" xfId="0" applyFont="1" applyBorder="1" applyAlignment="1">
      <alignment horizontal="center"/>
    </xf>
    <xf numFmtId="0" fontId="59" fillId="0" borderId="41" xfId="0" applyFont="1" applyBorder="1" applyAlignment="1">
      <alignment horizontal="center"/>
    </xf>
    <xf numFmtId="164" fontId="0" fillId="0" borderId="45" xfId="0" applyNumberFormat="1" applyBorder="1" applyAlignment="1">
      <alignment horizontal="center" vertical="center"/>
    </xf>
    <xf numFmtId="2" fontId="0" fillId="0" borderId="15" xfId="0" applyNumberFormat="1" applyBorder="1" applyAlignment="1">
      <alignment horizontal="center" vertical="center"/>
    </xf>
    <xf numFmtId="164" fontId="0" fillId="0" borderId="42" xfId="0" applyNumberFormat="1" applyBorder="1" applyAlignment="1">
      <alignment horizontal="center" vertical="center"/>
    </xf>
    <xf numFmtId="2" fontId="0" fillId="0" borderId="41" xfId="0" applyNumberFormat="1" applyBorder="1" applyAlignment="1">
      <alignment horizontal="center" vertical="center"/>
    </xf>
    <xf numFmtId="0" fontId="0" fillId="0" borderId="51" xfId="0" applyBorder="1" applyAlignment="1">
      <alignment horizontal="center" vertical="center"/>
    </xf>
    <xf numFmtId="0" fontId="2" fillId="0" borderId="24" xfId="0" applyFont="1" applyBorder="1" applyAlignment="1">
      <alignment horizontal="left" vertical="center" wrapText="1"/>
    </xf>
    <xf numFmtId="0" fontId="12" fillId="0" borderId="55" xfId="8" applyNumberFormat="1" applyFont="1" applyFill="1" applyBorder="1" applyAlignment="1">
      <alignment horizontal="left" vertical="center" wrapText="1"/>
    </xf>
    <xf numFmtId="0" fontId="12" fillId="0" borderId="55" xfId="8" applyFont="1" applyFill="1" applyBorder="1" applyAlignment="1">
      <alignment horizontal="center" vertical="center"/>
    </xf>
    <xf numFmtId="0" fontId="57" fillId="15" borderId="12" xfId="8" applyNumberFormat="1" applyFont="1" applyFill="1" applyBorder="1" applyAlignment="1">
      <alignment horizontal="left" vertical="center" wrapText="1"/>
    </xf>
    <xf numFmtId="0" fontId="50" fillId="15" borderId="12" xfId="8" applyFont="1" applyFill="1" applyBorder="1" applyAlignment="1">
      <alignment horizontal="center" vertical="center"/>
    </xf>
    <xf numFmtId="2" fontId="57" fillId="15" borderId="12" xfId="8" applyNumberFormat="1" applyFont="1" applyFill="1" applyBorder="1" applyAlignment="1">
      <alignment horizontal="center" vertical="center" wrapText="1"/>
    </xf>
    <xf numFmtId="0" fontId="24" fillId="0" borderId="76" xfId="0" applyFont="1" applyBorder="1" applyAlignment="1">
      <alignment horizontal="center" vertical="center" wrapText="1"/>
    </xf>
    <xf numFmtId="3" fontId="10" fillId="0" borderId="53" xfId="0" applyNumberFormat="1" applyFont="1" applyBorder="1" applyAlignment="1">
      <alignment horizontal="center" vertical="center" wrapText="1"/>
    </xf>
    <xf numFmtId="0" fontId="10" fillId="0" borderId="53" xfId="0" quotePrefix="1" applyFont="1" applyBorder="1" applyAlignment="1">
      <alignment horizontal="center" vertical="center" wrapText="1"/>
    </xf>
    <xf numFmtId="0" fontId="24" fillId="0" borderId="69" xfId="0" applyFont="1" applyBorder="1" applyAlignment="1">
      <alignment horizontal="center" vertical="center" wrapText="1"/>
    </xf>
    <xf numFmtId="0" fontId="12" fillId="0" borderId="55" xfId="8" applyFont="1" applyFill="1" applyBorder="1" applyAlignment="1">
      <alignment horizontal="left" vertical="center" wrapText="1"/>
    </xf>
    <xf numFmtId="1" fontId="11" fillId="0" borderId="55" xfId="8" applyNumberFormat="1" applyFont="1" applyFill="1" applyBorder="1" applyAlignment="1">
      <alignment horizontal="center" vertical="center"/>
    </xf>
    <xf numFmtId="3" fontId="10" fillId="0" borderId="55" xfId="0" applyNumberFormat="1" applyFont="1" applyBorder="1" applyAlignment="1">
      <alignment horizontal="center" vertical="center" wrapText="1"/>
    </xf>
    <xf numFmtId="0" fontId="10" fillId="0" borderId="55" xfId="0" quotePrefix="1" applyFont="1" applyBorder="1" applyAlignment="1">
      <alignment horizontal="center" vertical="center" wrapText="1"/>
    </xf>
    <xf numFmtId="0" fontId="24" fillId="15" borderId="42" xfId="0" applyFont="1" applyFill="1" applyBorder="1" applyAlignment="1">
      <alignment horizontal="center" vertical="center" wrapText="1"/>
    </xf>
    <xf numFmtId="3" fontId="10" fillId="15" borderId="12" xfId="0" applyNumberFormat="1" applyFont="1" applyFill="1" applyBorder="1" applyAlignment="1">
      <alignment horizontal="center" vertical="center" wrapText="1"/>
    </xf>
    <xf numFmtId="0" fontId="10" fillId="15" borderId="12" xfId="0" quotePrefix="1" applyFont="1" applyFill="1" applyBorder="1" applyAlignment="1">
      <alignment horizontal="center" vertical="center" wrapText="1"/>
    </xf>
    <xf numFmtId="0" fontId="10" fillId="15" borderId="13" xfId="0" quotePrefix="1" applyFont="1" applyFill="1" applyBorder="1" applyAlignment="1">
      <alignment horizontal="center" vertical="center" wrapText="1"/>
    </xf>
    <xf numFmtId="0" fontId="24" fillId="0" borderId="41" xfId="0" applyFont="1" applyBorder="1" applyAlignment="1">
      <alignment horizontal="center" vertical="center"/>
    </xf>
    <xf numFmtId="0" fontId="24" fillId="0" borderId="56" xfId="0" applyFont="1" applyBorder="1" applyAlignment="1">
      <alignment horizontal="center" vertical="center" wrapText="1"/>
    </xf>
    <xf numFmtId="0" fontId="24" fillId="0" borderId="55" xfId="0" applyFont="1" applyBorder="1" applyAlignment="1">
      <alignment horizontal="center" vertical="center" wrapText="1"/>
    </xf>
    <xf numFmtId="0" fontId="57" fillId="26" borderId="28" xfId="8" applyFont="1" applyFill="1" applyBorder="1" applyAlignment="1">
      <alignment horizontal="center" vertical="center"/>
    </xf>
    <xf numFmtId="2" fontId="50" fillId="26" borderId="28" xfId="0" applyNumberFormat="1" applyFont="1" applyFill="1" applyBorder="1" applyAlignment="1">
      <alignment horizontal="left" vertical="center" wrapText="1"/>
    </xf>
    <xf numFmtId="1" fontId="49" fillId="26" borderId="28" xfId="8" applyNumberFormat="1" applyFont="1" applyFill="1" applyBorder="1" applyAlignment="1">
      <alignment horizontal="center" vertical="center"/>
    </xf>
    <xf numFmtId="3" fontId="10" fillId="26" borderId="28" xfId="0" applyNumberFormat="1" applyFont="1" applyFill="1" applyBorder="1" applyAlignment="1">
      <alignment horizontal="center" vertical="center" wrapText="1"/>
    </xf>
    <xf numFmtId="0" fontId="10" fillId="26" borderId="28" xfId="0" applyFont="1" applyFill="1" applyBorder="1" applyAlignment="1">
      <alignment horizontal="center" vertical="center" wrapText="1"/>
    </xf>
    <xf numFmtId="0" fontId="24" fillId="26" borderId="28" xfId="0" applyFont="1" applyFill="1" applyBorder="1" applyAlignment="1">
      <alignment horizontal="center" vertical="center" wrapText="1"/>
    </xf>
    <xf numFmtId="0" fontId="24" fillId="0" borderId="55" xfId="0" applyFont="1" applyBorder="1" applyAlignment="1">
      <alignment horizontal="center" vertical="center" wrapText="1"/>
    </xf>
    <xf numFmtId="3" fontId="14" fillId="5" borderId="28" xfId="0" applyNumberFormat="1" applyFont="1" applyFill="1" applyBorder="1" applyAlignment="1">
      <alignment horizontal="center" vertical="center" wrapText="1"/>
    </xf>
    <xf numFmtId="0" fontId="64" fillId="26" borderId="28" xfId="8" applyFont="1" applyFill="1" applyBorder="1" applyAlignment="1">
      <alignment horizontal="center" vertical="center"/>
    </xf>
    <xf numFmtId="0" fontId="24" fillId="0" borderId="53" xfId="0" applyFont="1" applyBorder="1" applyAlignment="1">
      <alignment horizontal="center" vertical="center" wrapText="1"/>
    </xf>
    <xf numFmtId="0" fontId="12" fillId="0" borderId="53" xfId="8" applyNumberFormat="1" applyFont="1" applyFill="1" applyBorder="1" applyAlignment="1">
      <alignment horizontal="left" vertical="center" wrapText="1"/>
    </xf>
    <xf numFmtId="0" fontId="24" fillId="26" borderId="11" xfId="0" applyFont="1" applyFill="1" applyBorder="1" applyAlignment="1">
      <alignment horizontal="center" vertical="center" wrapText="1"/>
    </xf>
    <xf numFmtId="1" fontId="7" fillId="26" borderId="12" xfId="8" applyNumberFormat="1" applyFont="1" applyFill="1" applyBorder="1" applyAlignment="1">
      <alignment horizontal="center" vertical="center"/>
    </xf>
    <xf numFmtId="1" fontId="7" fillId="26" borderId="12" xfId="8" applyNumberFormat="1" applyFont="1" applyFill="1" applyBorder="1" applyAlignment="1">
      <alignment horizontal="center" vertical="center" wrapText="1"/>
    </xf>
    <xf numFmtId="3" fontId="10" fillId="26" borderId="12" xfId="0" applyNumberFormat="1" applyFont="1" applyFill="1" applyBorder="1" applyAlignment="1">
      <alignment horizontal="center" vertical="center" wrapText="1"/>
    </xf>
    <xf numFmtId="0" fontId="10" fillId="26" borderId="12" xfId="0" applyFont="1" applyFill="1" applyBorder="1" applyAlignment="1">
      <alignment horizontal="center" vertical="center" wrapText="1"/>
    </xf>
    <xf numFmtId="0" fontId="10" fillId="26" borderId="13" xfId="0" applyFont="1" applyFill="1" applyBorder="1" applyAlignment="1">
      <alignment horizontal="center" vertical="center" wrapText="1"/>
    </xf>
    <xf numFmtId="3" fontId="17" fillId="0" borderId="55" xfId="0" applyNumberFormat="1" applyFont="1" applyFill="1" applyBorder="1" applyAlignment="1">
      <alignment horizontal="center" vertical="center" wrapText="1"/>
    </xf>
    <xf numFmtId="0" fontId="64" fillId="26" borderId="12" xfId="8" applyFont="1" applyFill="1" applyBorder="1" applyAlignment="1">
      <alignment horizontal="left" vertical="center" wrapText="1"/>
    </xf>
    <xf numFmtId="0" fontId="57" fillId="26" borderId="12" xfId="8" applyFont="1" applyFill="1" applyBorder="1" applyAlignment="1">
      <alignment horizontal="center" vertical="center"/>
    </xf>
    <xf numFmtId="1" fontId="66" fillId="26" borderId="12" xfId="8" applyNumberFormat="1" applyFont="1" applyFill="1" applyBorder="1" applyAlignment="1">
      <alignment horizontal="center" vertical="center"/>
    </xf>
    <xf numFmtId="0" fontId="12" fillId="0" borderId="56" xfId="8" applyNumberFormat="1" applyFont="1" applyFill="1" applyBorder="1" applyAlignment="1">
      <alignment horizontal="left" vertical="center" wrapText="1"/>
    </xf>
    <xf numFmtId="0" fontId="12" fillId="0" borderId="56" xfId="8" applyFont="1" applyFill="1" applyBorder="1" applyAlignment="1">
      <alignment horizontal="center" vertical="center"/>
    </xf>
    <xf numFmtId="0" fontId="10" fillId="0" borderId="56" xfId="0" applyFont="1" applyBorder="1" applyAlignment="1">
      <alignment horizontal="center" vertical="center" wrapText="1"/>
    </xf>
    <xf numFmtId="3" fontId="10" fillId="0" borderId="56" xfId="0" applyNumberFormat="1" applyFont="1" applyBorder="1" applyAlignment="1">
      <alignment horizontal="center" vertical="center" wrapText="1"/>
    </xf>
    <xf numFmtId="3" fontId="17" fillId="0" borderId="56" xfId="0" applyNumberFormat="1" applyFont="1" applyFill="1" applyBorder="1" applyAlignment="1">
      <alignment horizontal="center" vertical="center" wrapText="1"/>
    </xf>
    <xf numFmtId="0" fontId="52" fillId="25" borderId="50" xfId="0" applyFont="1" applyFill="1" applyBorder="1" applyAlignment="1">
      <alignment horizontal="center" vertical="center" wrapText="1"/>
    </xf>
    <xf numFmtId="0" fontId="52" fillId="25" borderId="51"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64" fillId="26" borderId="28" xfId="8" applyFont="1" applyFill="1" applyBorder="1" applyAlignment="1">
      <alignment horizontal="left" vertical="center" wrapText="1"/>
    </xf>
    <xf numFmtId="0" fontId="34" fillId="0" borderId="53" xfId="8" applyNumberFormat="1" applyFont="1" applyFill="1" applyBorder="1" applyAlignment="1">
      <alignment horizontal="left" vertical="center" wrapText="1"/>
    </xf>
    <xf numFmtId="0" fontId="24" fillId="0" borderId="11" xfId="0" applyFont="1" applyBorder="1" applyAlignment="1">
      <alignment horizontal="center" vertical="center" wrapText="1"/>
    </xf>
    <xf numFmtId="0" fontId="66" fillId="20" borderId="12" xfId="8" applyFont="1" applyFill="1" applyBorder="1" applyAlignment="1">
      <alignment horizontal="left" vertical="center" wrapText="1"/>
    </xf>
    <xf numFmtId="0" fontId="12" fillId="26" borderId="12" xfId="8" applyFont="1" applyFill="1" applyBorder="1" applyAlignment="1">
      <alignment horizontal="center" vertical="center"/>
    </xf>
    <xf numFmtId="3" fontId="10" fillId="26" borderId="13" xfId="0" applyNumberFormat="1" applyFont="1" applyFill="1" applyBorder="1" applyAlignment="1">
      <alignment horizontal="center" vertical="center" wrapText="1"/>
    </xf>
    <xf numFmtId="0" fontId="55" fillId="0" borderId="53" xfId="0" applyFont="1" applyBorder="1" applyAlignment="1">
      <alignment horizontal="center" vertical="center" wrapText="1"/>
    </xf>
    <xf numFmtId="0" fontId="50" fillId="0" borderId="53" xfId="8" applyNumberFormat="1" applyFont="1" applyFill="1" applyBorder="1" applyAlignment="1">
      <alignment horizontal="left" vertical="center" wrapText="1"/>
    </xf>
    <xf numFmtId="0" fontId="50" fillId="0" borderId="53" xfId="8" applyFont="1" applyFill="1" applyBorder="1" applyAlignment="1">
      <alignment horizontal="center" vertical="center"/>
    </xf>
    <xf numFmtId="2" fontId="50" fillId="2" borderId="53" xfId="8" applyNumberFormat="1" applyFont="1" applyFill="1" applyBorder="1" applyAlignment="1">
      <alignment horizontal="center" vertical="center" wrapText="1"/>
    </xf>
    <xf numFmtId="2" fontId="55" fillId="2" borderId="53" xfId="0" applyNumberFormat="1" applyFont="1" applyFill="1" applyBorder="1" applyAlignment="1">
      <alignment horizontal="center" vertical="center" wrapText="1"/>
    </xf>
    <xf numFmtId="3" fontId="55" fillId="0" borderId="53" xfId="0" applyNumberFormat="1" applyFont="1" applyBorder="1" applyAlignment="1">
      <alignment horizontal="center" vertical="center" wrapText="1"/>
    </xf>
    <xf numFmtId="3" fontId="55" fillId="0" borderId="53" xfId="0" quotePrefix="1" applyNumberFormat="1" applyFont="1" applyBorder="1" applyAlignment="1">
      <alignment horizontal="center" vertical="center" wrapText="1"/>
    </xf>
    <xf numFmtId="0" fontId="55" fillId="0" borderId="55" xfId="0" applyFont="1" applyBorder="1" applyAlignment="1">
      <alignment horizontal="center" vertical="center" wrapText="1"/>
    </xf>
    <xf numFmtId="0" fontId="50" fillId="0" borderId="55" xfId="8" applyNumberFormat="1" applyFont="1" applyFill="1" applyBorder="1" applyAlignment="1">
      <alignment horizontal="left" vertical="center" wrapText="1"/>
    </xf>
    <xf numFmtId="0" fontId="50" fillId="0" borderId="55" xfId="8" applyFont="1" applyFill="1" applyBorder="1" applyAlignment="1">
      <alignment horizontal="center" vertical="center"/>
    </xf>
    <xf numFmtId="2" fontId="50" fillId="2" borderId="55" xfId="8" applyNumberFormat="1" applyFont="1" applyFill="1" applyBorder="1" applyAlignment="1">
      <alignment horizontal="center" vertical="center" wrapText="1"/>
    </xf>
    <xf numFmtId="2" fontId="55" fillId="2" borderId="55" xfId="0" applyNumberFormat="1" applyFont="1" applyFill="1" applyBorder="1" applyAlignment="1">
      <alignment horizontal="center" vertical="center" wrapText="1"/>
    </xf>
    <xf numFmtId="3" fontId="55" fillId="0" borderId="55" xfId="0" applyNumberFormat="1" applyFont="1" applyBorder="1" applyAlignment="1">
      <alignment horizontal="center" vertical="center" wrapText="1"/>
    </xf>
    <xf numFmtId="3" fontId="55" fillId="0" borderId="55" xfId="0" quotePrefix="1" applyNumberFormat="1" applyFont="1" applyBorder="1" applyAlignment="1">
      <alignment horizontal="center" vertical="center" wrapText="1"/>
    </xf>
    <xf numFmtId="0" fontId="55" fillId="15" borderId="11" xfId="0" applyFont="1" applyFill="1" applyBorder="1" applyAlignment="1">
      <alignment horizontal="center" vertical="center" wrapText="1"/>
    </xf>
    <xf numFmtId="3" fontId="55" fillId="15" borderId="12" xfId="0" applyNumberFormat="1" applyFont="1" applyFill="1" applyBorder="1" applyAlignment="1">
      <alignment horizontal="center" vertical="center" wrapText="1"/>
    </xf>
    <xf numFmtId="0" fontId="55" fillId="15" borderId="12" xfId="0" applyFont="1" applyFill="1" applyBorder="1" applyAlignment="1">
      <alignment horizontal="center" vertical="center" wrapText="1"/>
    </xf>
    <xf numFmtId="0" fontId="55" fillId="15" borderId="13" xfId="0" applyFont="1" applyFill="1" applyBorder="1" applyAlignment="1">
      <alignment horizontal="center" vertical="center" wrapText="1"/>
    </xf>
    <xf numFmtId="0" fontId="50" fillId="0" borderId="53" xfId="8" applyFont="1" applyFill="1" applyBorder="1" applyAlignment="1">
      <alignment horizontal="left" vertical="center" wrapText="1"/>
    </xf>
    <xf numFmtId="0" fontId="55" fillId="26" borderId="11" xfId="0" applyFont="1" applyFill="1" applyBorder="1" applyAlignment="1">
      <alignment horizontal="center" vertical="center" wrapText="1"/>
    </xf>
    <xf numFmtId="0" fontId="57" fillId="26" borderId="12" xfId="8" applyNumberFormat="1" applyFont="1" applyFill="1" applyBorder="1" applyAlignment="1">
      <alignment horizontal="left" vertical="center" wrapText="1"/>
    </xf>
    <xf numFmtId="41" fontId="57" fillId="26" borderId="12" xfId="1" applyFont="1" applyFill="1" applyBorder="1" applyAlignment="1" applyProtection="1">
      <alignment horizontal="center" vertical="center" wrapText="1"/>
    </xf>
    <xf numFmtId="3" fontId="55" fillId="26" borderId="12" xfId="0" applyNumberFormat="1" applyFont="1" applyFill="1" applyBorder="1" applyAlignment="1">
      <alignment horizontal="center" vertical="center" wrapText="1"/>
    </xf>
    <xf numFmtId="0" fontId="55" fillId="26" borderId="12" xfId="0" applyFont="1" applyFill="1" applyBorder="1" applyAlignment="1">
      <alignment horizontal="center" vertical="center" wrapText="1"/>
    </xf>
    <xf numFmtId="0" fontId="55" fillId="26" borderId="13" xfId="0" applyFont="1" applyFill="1" applyBorder="1" applyAlignment="1">
      <alignment horizontal="center" vertical="center" wrapText="1"/>
    </xf>
    <xf numFmtId="41" fontId="56" fillId="26" borderId="12" xfId="1" applyFont="1" applyFill="1" applyBorder="1" applyAlignment="1">
      <alignment horizontal="center" vertical="center" wrapText="1"/>
    </xf>
    <xf numFmtId="0" fontId="50" fillId="26" borderId="12" xfId="8" applyFont="1" applyFill="1" applyBorder="1" applyAlignment="1">
      <alignment horizontal="center" vertical="center"/>
    </xf>
    <xf numFmtId="0" fontId="55" fillId="0" borderId="15" xfId="0" applyFont="1" applyBorder="1" applyAlignment="1">
      <alignment horizontal="center" vertical="center"/>
    </xf>
    <xf numFmtId="3" fontId="56" fillId="0" borderId="5" xfId="0" applyNumberFormat="1" applyFont="1" applyBorder="1" applyAlignment="1">
      <alignment horizontal="center" vertical="center" wrapText="1"/>
    </xf>
    <xf numFmtId="3" fontId="56" fillId="0" borderId="11" xfId="0" applyNumberFormat="1" applyFont="1" applyBorder="1" applyAlignment="1">
      <alignment horizontal="center" vertical="center" wrapText="1"/>
    </xf>
    <xf numFmtId="3" fontId="56" fillId="0" borderId="12" xfId="0" applyNumberFormat="1" applyFont="1" applyBorder="1" applyAlignment="1">
      <alignment horizontal="center" vertical="center" wrapText="1"/>
    </xf>
    <xf numFmtId="3" fontId="56" fillId="0" borderId="13" xfId="0" applyNumberFormat="1" applyFont="1" applyBorder="1" applyAlignment="1">
      <alignment horizontal="center" vertical="center" wrapText="1"/>
    </xf>
    <xf numFmtId="3" fontId="56" fillId="0" borderId="63" xfId="0" applyNumberFormat="1" applyFont="1" applyBorder="1" applyAlignment="1">
      <alignment horizontal="center" vertical="center" wrapText="1"/>
    </xf>
    <xf numFmtId="3" fontId="56" fillId="0" borderId="71" xfId="0" applyNumberFormat="1" applyFont="1" applyBorder="1" applyAlignment="1">
      <alignment horizontal="center" vertical="center" wrapText="1"/>
    </xf>
    <xf numFmtId="0" fontId="50" fillId="14" borderId="55" xfId="8" applyFont="1" applyFill="1" applyBorder="1" applyAlignment="1">
      <alignment horizontal="center" vertical="center"/>
    </xf>
    <xf numFmtId="2" fontId="50" fillId="2" borderId="55" xfId="1" applyNumberFormat="1" applyFont="1" applyFill="1" applyBorder="1" applyAlignment="1">
      <alignment horizontal="center" vertical="center" wrapText="1"/>
    </xf>
    <xf numFmtId="0" fontId="57" fillId="15" borderId="12" xfId="8" applyFont="1" applyFill="1" applyBorder="1" applyAlignment="1">
      <alignment horizontal="center" vertical="center"/>
    </xf>
    <xf numFmtId="2" fontId="61" fillId="15" borderId="12" xfId="0" applyNumberFormat="1" applyFont="1" applyFill="1" applyBorder="1" applyAlignment="1">
      <alignment horizontal="center" vertical="center" wrapText="1"/>
    </xf>
    <xf numFmtId="3" fontId="55" fillId="15" borderId="12" xfId="0" quotePrefix="1" applyNumberFormat="1" applyFont="1" applyFill="1" applyBorder="1" applyAlignment="1">
      <alignment horizontal="center" vertical="center" wrapText="1"/>
    </xf>
    <xf numFmtId="3" fontId="55" fillId="15" borderId="13" xfId="0" quotePrefix="1" applyNumberFormat="1" applyFont="1" applyFill="1" applyBorder="1" applyAlignment="1">
      <alignment horizontal="center" vertical="center" wrapText="1"/>
    </xf>
    <xf numFmtId="41" fontId="50" fillId="26" borderId="12" xfId="1" applyFont="1" applyFill="1" applyBorder="1" applyAlignment="1">
      <alignment horizontal="center" vertical="center"/>
    </xf>
    <xf numFmtId="41" fontId="55" fillId="26" borderId="12" xfId="1" applyFont="1" applyFill="1" applyBorder="1" applyAlignment="1">
      <alignment horizontal="center" vertical="center" wrapText="1"/>
    </xf>
    <xf numFmtId="2" fontId="50" fillId="26" borderId="12" xfId="12" applyNumberFormat="1" applyFont="1" applyFill="1" applyBorder="1" applyAlignment="1" applyProtection="1">
      <alignment horizontal="center" vertical="center" wrapText="1"/>
    </xf>
    <xf numFmtId="0" fontId="50" fillId="0" borderId="55" xfId="8" applyFont="1" applyFill="1" applyBorder="1" applyAlignment="1" applyProtection="1">
      <alignment horizontal="left" vertical="center"/>
      <protection locked="0"/>
    </xf>
    <xf numFmtId="2" fontId="50" fillId="15" borderId="12" xfId="1" applyNumberFormat="1" applyFont="1" applyFill="1" applyBorder="1" applyAlignment="1">
      <alignment horizontal="center" vertical="center" wrapText="1"/>
    </xf>
    <xf numFmtId="2" fontId="56" fillId="15" borderId="12" xfId="0" applyNumberFormat="1" applyFont="1" applyFill="1" applyBorder="1" applyAlignment="1">
      <alignment horizontal="center" vertical="center" wrapText="1"/>
    </xf>
    <xf numFmtId="2" fontId="50" fillId="2" borderId="53" xfId="8" applyNumberFormat="1" applyFont="1" applyFill="1" applyBorder="1" applyAlignment="1">
      <alignment horizontal="center" vertical="center"/>
    </xf>
    <xf numFmtId="0" fontId="56" fillId="15" borderId="11" xfId="0" applyFont="1" applyFill="1" applyBorder="1" applyAlignment="1">
      <alignment horizontal="center" vertical="center" wrapText="1"/>
    </xf>
    <xf numFmtId="2" fontId="57" fillId="15" borderId="12" xfId="1" applyNumberFormat="1" applyFont="1" applyFill="1" applyBorder="1" applyAlignment="1">
      <alignment horizontal="center" vertical="center" wrapText="1"/>
    </xf>
    <xf numFmtId="3" fontId="56" fillId="15" borderId="12" xfId="0" applyNumberFormat="1" applyFont="1" applyFill="1" applyBorder="1" applyAlignment="1">
      <alignment horizontal="center" vertical="center" wrapText="1"/>
    </xf>
    <xf numFmtId="3" fontId="56" fillId="15" borderId="13" xfId="0" applyNumberFormat="1" applyFont="1" applyFill="1" applyBorder="1" applyAlignment="1">
      <alignment horizontal="center" vertical="center" wrapText="1"/>
    </xf>
    <xf numFmtId="3" fontId="10" fillId="0" borderId="53" xfId="0" quotePrefix="1" applyNumberFormat="1" applyFont="1" applyBorder="1" applyAlignment="1">
      <alignment horizontal="center" vertical="center" wrapText="1"/>
    </xf>
    <xf numFmtId="0" fontId="48" fillId="15" borderId="12" xfId="0" applyFont="1" applyFill="1" applyBorder="1" applyAlignment="1">
      <alignment horizontal="center" vertical="center" wrapText="1"/>
    </xf>
    <xf numFmtId="0" fontId="48" fillId="15" borderId="13" xfId="0" applyFont="1" applyFill="1" applyBorder="1" applyAlignment="1">
      <alignment horizontal="center" vertical="center" wrapText="1"/>
    </xf>
    <xf numFmtId="3" fontId="29" fillId="15" borderId="12" xfId="0" applyNumberFormat="1" applyFont="1" applyFill="1" applyBorder="1" applyAlignment="1">
      <alignment horizontal="center" vertical="center" wrapText="1"/>
    </xf>
    <xf numFmtId="0" fontId="29" fillId="15" borderId="12" xfId="0" quotePrefix="1" applyFont="1" applyFill="1" applyBorder="1" applyAlignment="1">
      <alignment horizontal="center" vertical="center" wrapText="1"/>
    </xf>
    <xf numFmtId="0" fontId="29" fillId="15" borderId="13" xfId="0" quotePrefix="1" applyFont="1" applyFill="1" applyBorder="1" applyAlignment="1">
      <alignment horizontal="center" vertical="center" wrapText="1"/>
    </xf>
    <xf numFmtId="3" fontId="10" fillId="0" borderId="5" xfId="0" applyNumberFormat="1" applyFont="1" applyBorder="1" applyAlignment="1">
      <alignment horizontal="center" vertical="center" wrapText="1"/>
    </xf>
    <xf numFmtId="3" fontId="10" fillId="0" borderId="10" xfId="0" applyNumberFormat="1" applyFont="1" applyBorder="1" applyAlignment="1">
      <alignment horizontal="center" vertical="center" wrapText="1"/>
    </xf>
    <xf numFmtId="3" fontId="10" fillId="0" borderId="18" xfId="0" applyNumberFormat="1" applyFont="1" applyBorder="1" applyAlignment="1">
      <alignment horizontal="center" vertical="center" wrapText="1"/>
    </xf>
    <xf numFmtId="3" fontId="14" fillId="5" borderId="5" xfId="0" applyNumberFormat="1" applyFont="1" applyFill="1" applyBorder="1" applyAlignment="1">
      <alignment horizontal="center" vertical="center" wrapText="1"/>
    </xf>
    <xf numFmtId="0" fontId="14" fillId="0" borderId="27" xfId="0" applyFont="1" applyFill="1" applyBorder="1" applyAlignment="1">
      <alignment horizontal="center" vertical="center" wrapText="1"/>
    </xf>
    <xf numFmtId="3" fontId="10" fillId="0" borderId="52" xfId="0" quotePrefix="1" applyNumberFormat="1" applyFont="1" applyBorder="1" applyAlignment="1">
      <alignment horizontal="center" vertical="center" wrapText="1"/>
    </xf>
    <xf numFmtId="0" fontId="48" fillId="15" borderId="71" xfId="0" applyFont="1" applyFill="1" applyBorder="1" applyAlignment="1">
      <alignment horizontal="center" vertical="center" wrapText="1"/>
    </xf>
    <xf numFmtId="0" fontId="10" fillId="0" borderId="54" xfId="0" quotePrefix="1" applyFont="1" applyBorder="1" applyAlignment="1">
      <alignment horizontal="center" vertical="center" wrapText="1"/>
    </xf>
    <xf numFmtId="0" fontId="10" fillId="0" borderId="52" xfId="0" quotePrefix="1" applyFont="1" applyBorder="1" applyAlignment="1">
      <alignment horizontal="center" vertical="center" wrapText="1"/>
    </xf>
    <xf numFmtId="0" fontId="10" fillId="15" borderId="71" xfId="0" quotePrefix="1" applyFont="1" applyFill="1" applyBorder="1" applyAlignment="1">
      <alignment horizontal="center" vertical="center" wrapText="1"/>
    </xf>
    <xf numFmtId="0" fontId="10" fillId="0" borderId="27" xfId="0" quotePrefix="1" applyFont="1" applyBorder="1" applyAlignment="1">
      <alignment horizontal="center" vertical="center" wrapText="1"/>
    </xf>
    <xf numFmtId="0" fontId="29" fillId="15" borderId="71" xfId="0" quotePrefix="1" applyFont="1" applyFill="1" applyBorder="1" applyAlignment="1">
      <alignment horizontal="center" vertical="center" wrapText="1"/>
    </xf>
    <xf numFmtId="0" fontId="14" fillId="5" borderId="27" xfId="0" applyFont="1" applyFill="1" applyBorder="1" applyAlignment="1">
      <alignment horizontal="center" vertical="center" wrapText="1"/>
    </xf>
    <xf numFmtId="3" fontId="10" fillId="0" borderId="25" xfId="0" applyNumberFormat="1" applyFont="1" applyBorder="1" applyAlignment="1">
      <alignment horizontal="center" vertical="center" wrapText="1"/>
    </xf>
    <xf numFmtId="3" fontId="10" fillId="0" borderId="65" xfId="0" applyNumberFormat="1" applyFont="1" applyBorder="1" applyAlignment="1">
      <alignment horizontal="center" vertical="center" wrapText="1"/>
    </xf>
    <xf numFmtId="3" fontId="10" fillId="0" borderId="9" xfId="0" applyNumberFormat="1" applyFont="1" applyBorder="1" applyAlignment="1">
      <alignment horizontal="center" vertical="center" wrapText="1"/>
    </xf>
    <xf numFmtId="3" fontId="10" fillId="0" borderId="68" xfId="0" applyNumberFormat="1" applyFont="1" applyBorder="1" applyAlignment="1">
      <alignment horizontal="center" vertical="center" wrapText="1"/>
    </xf>
    <xf numFmtId="3" fontId="10" fillId="15" borderId="11" xfId="0" applyNumberFormat="1" applyFont="1" applyFill="1" applyBorder="1" applyAlignment="1">
      <alignment horizontal="center" vertical="center" wrapText="1"/>
    </xf>
    <xf numFmtId="3" fontId="10" fillId="15" borderId="13" xfId="0" applyNumberFormat="1" applyFont="1" applyFill="1" applyBorder="1" applyAlignment="1">
      <alignment horizontal="center" vertical="center" wrapText="1"/>
    </xf>
    <xf numFmtId="3" fontId="10" fillId="0" borderId="7" xfId="0" applyNumberFormat="1" applyFont="1" applyBorder="1" applyAlignment="1">
      <alignment horizontal="center" vertical="center" wrapText="1"/>
    </xf>
    <xf numFmtId="3" fontId="10" fillId="0" borderId="64" xfId="0" applyNumberFormat="1" applyFont="1" applyBorder="1" applyAlignment="1">
      <alignment horizontal="center" vertical="center" wrapText="1"/>
    </xf>
    <xf numFmtId="3" fontId="29" fillId="15" borderId="11" xfId="0" applyNumberFormat="1" applyFont="1" applyFill="1" applyBorder="1" applyAlignment="1">
      <alignment horizontal="center" vertical="center" wrapText="1"/>
    </xf>
    <xf numFmtId="3" fontId="29" fillId="15" borderId="13" xfId="0" applyNumberFormat="1" applyFont="1" applyFill="1" applyBorder="1" applyAlignment="1">
      <alignment horizontal="center" vertical="center" wrapText="1"/>
    </xf>
    <xf numFmtId="3" fontId="14" fillId="5" borderId="32" xfId="0" applyNumberFormat="1" applyFont="1" applyFill="1" applyBorder="1" applyAlignment="1">
      <alignment horizontal="center" vertical="center" wrapText="1"/>
    </xf>
    <xf numFmtId="3" fontId="14" fillId="5" borderId="40" xfId="0" applyNumberFormat="1" applyFont="1" applyFill="1" applyBorder="1" applyAlignment="1">
      <alignment horizontal="center" vertical="center" wrapText="1"/>
    </xf>
    <xf numFmtId="3" fontId="14" fillId="5" borderId="62"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3" fontId="14" fillId="0" borderId="27" xfId="0" applyNumberFormat="1" applyFont="1" applyBorder="1" applyAlignment="1">
      <alignment horizontal="center" vertical="center" wrapText="1"/>
    </xf>
    <xf numFmtId="3" fontId="10" fillId="0" borderId="27" xfId="0" applyNumberFormat="1" applyFont="1" applyBorder="1" applyAlignment="1">
      <alignment horizontal="center" vertical="center" wrapText="1"/>
    </xf>
    <xf numFmtId="3" fontId="10" fillId="0" borderId="52" xfId="0" applyNumberFormat="1" applyFont="1" applyBorder="1" applyAlignment="1">
      <alignment horizontal="center" vertical="center" wrapText="1"/>
    </xf>
    <xf numFmtId="3" fontId="10" fillId="15" borderId="71" xfId="0" applyNumberFormat="1" applyFont="1" applyFill="1" applyBorder="1" applyAlignment="1">
      <alignment horizontal="center" vertical="center" wrapText="1"/>
    </xf>
    <xf numFmtId="3" fontId="10" fillId="0" borderId="54" xfId="0" applyNumberFormat="1" applyFont="1" applyBorder="1" applyAlignment="1">
      <alignment horizontal="center" vertical="center" wrapText="1"/>
    </xf>
    <xf numFmtId="3" fontId="29" fillId="15" borderId="71" xfId="0" applyNumberFormat="1" applyFont="1" applyFill="1" applyBorder="1" applyAlignment="1">
      <alignment horizontal="center" vertical="center" wrapText="1"/>
    </xf>
    <xf numFmtId="3" fontId="14" fillId="5" borderId="39" xfId="0" applyNumberFormat="1"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65" xfId="0" applyFont="1" applyFill="1" applyBorder="1" applyAlignment="1">
      <alignment horizontal="center" vertical="center" wrapText="1"/>
    </xf>
    <xf numFmtId="41" fontId="33" fillId="15" borderId="11" xfId="1" applyFont="1" applyFill="1" applyBorder="1" applyAlignment="1">
      <alignment horizontal="center" vertical="center" wrapText="1"/>
    </xf>
    <xf numFmtId="41" fontId="33" fillId="15" borderId="13" xfId="1" applyFont="1" applyFill="1" applyBorder="1" applyAlignment="1">
      <alignment horizontal="center" vertical="center" wrapText="1"/>
    </xf>
    <xf numFmtId="1" fontId="12" fillId="0" borderId="25" xfId="8" applyNumberFormat="1" applyFont="1" applyFill="1" applyBorder="1" applyAlignment="1">
      <alignment horizontal="center" vertical="center" wrapText="1"/>
    </xf>
    <xf numFmtId="1" fontId="12" fillId="0" borderId="65" xfId="8" applyNumberFormat="1" applyFont="1" applyFill="1" applyBorder="1" applyAlignment="1">
      <alignment horizontal="center" vertical="center" wrapText="1"/>
    </xf>
    <xf numFmtId="1" fontId="12" fillId="0" borderId="9" xfId="8" applyNumberFormat="1" applyFont="1" applyFill="1" applyBorder="1" applyAlignment="1">
      <alignment horizontal="center" vertical="center" wrapText="1"/>
    </xf>
    <xf numFmtId="1" fontId="12" fillId="0" borderId="68" xfId="8" applyNumberFormat="1" applyFont="1" applyFill="1" applyBorder="1" applyAlignment="1">
      <alignment horizontal="center" vertical="center" wrapText="1"/>
    </xf>
    <xf numFmtId="41" fontId="7" fillId="15" borderId="11" xfId="1" applyFont="1" applyFill="1" applyBorder="1" applyAlignment="1">
      <alignment horizontal="center" vertical="center"/>
    </xf>
    <xf numFmtId="41" fontId="7" fillId="15" borderId="13" xfId="1" applyFont="1" applyFill="1" applyBorder="1" applyAlignment="1">
      <alignment horizontal="center" vertical="center" wrapText="1"/>
    </xf>
    <xf numFmtId="1" fontId="11" fillId="0" borderId="7" xfId="8" applyNumberFormat="1" applyFont="1" applyFill="1" applyBorder="1" applyAlignment="1">
      <alignment horizontal="center" vertical="center"/>
    </xf>
    <xf numFmtId="1" fontId="11" fillId="0" borderId="64" xfId="8" applyNumberFormat="1" applyFont="1" applyFill="1" applyBorder="1" applyAlignment="1">
      <alignment horizontal="center" vertical="center"/>
    </xf>
    <xf numFmtId="41" fontId="12" fillId="15" borderId="11" xfId="1" applyFont="1" applyFill="1" applyBorder="1" applyAlignment="1">
      <alignment horizontal="center" vertical="center" wrapText="1"/>
    </xf>
    <xf numFmtId="41" fontId="12" fillId="15" borderId="13" xfId="1" applyFont="1" applyFill="1" applyBorder="1" applyAlignment="1">
      <alignment horizontal="center" vertical="center" wrapText="1"/>
    </xf>
    <xf numFmtId="1" fontId="11" fillId="0" borderId="25" xfId="8" applyNumberFormat="1" applyFont="1" applyFill="1" applyBorder="1" applyAlignment="1">
      <alignment horizontal="center" vertical="center"/>
    </xf>
    <xf numFmtId="1" fontId="11" fillId="0" borderId="65" xfId="8" applyNumberFormat="1" applyFont="1" applyFill="1" applyBorder="1" applyAlignment="1">
      <alignment horizontal="center" vertical="center"/>
    </xf>
    <xf numFmtId="41" fontId="12" fillId="0" borderId="25" xfId="1" applyFont="1" applyFill="1" applyBorder="1" applyAlignment="1">
      <alignment horizontal="center" vertical="center" wrapText="1"/>
    </xf>
    <xf numFmtId="41" fontId="12" fillId="0" borderId="65" xfId="1" applyFont="1" applyFill="1" applyBorder="1" applyAlignment="1">
      <alignment horizontal="center" vertical="center" wrapText="1"/>
    </xf>
    <xf numFmtId="41" fontId="12" fillId="0" borderId="9" xfId="1" applyFont="1" applyFill="1" applyBorder="1" applyAlignment="1">
      <alignment horizontal="center" vertical="center" wrapText="1"/>
    </xf>
    <xf numFmtId="41" fontId="12" fillId="0" borderId="68" xfId="1" applyFont="1" applyFill="1" applyBorder="1" applyAlignment="1">
      <alignment horizontal="center" vertical="center" wrapText="1"/>
    </xf>
    <xf numFmtId="0" fontId="12" fillId="0" borderId="5" xfId="8" applyNumberFormat="1" applyFont="1" applyFill="1" applyBorder="1" applyAlignment="1">
      <alignment horizontal="left" vertical="center" wrapText="1"/>
    </xf>
    <xf numFmtId="0" fontId="12" fillId="0" borderId="10" xfId="8" applyNumberFormat="1" applyFont="1" applyFill="1" applyBorder="1" applyAlignment="1">
      <alignment horizontal="left" vertical="center" wrapText="1"/>
    </xf>
    <xf numFmtId="0" fontId="64" fillId="15" borderId="63" xfId="8" applyFont="1" applyFill="1" applyBorder="1" applyAlignment="1">
      <alignment horizontal="left" vertical="center" wrapText="1"/>
    </xf>
    <xf numFmtId="0" fontId="12" fillId="0" borderId="18" xfId="8" applyFont="1" applyFill="1" applyBorder="1" applyAlignment="1">
      <alignment horizontal="left" vertical="center" wrapText="1"/>
    </xf>
    <xf numFmtId="0" fontId="12" fillId="0" borderId="10" xfId="5" applyFont="1" applyFill="1" applyBorder="1" applyAlignment="1">
      <alignment horizontal="left" vertical="center" wrapText="1"/>
    </xf>
    <xf numFmtId="0" fontId="57" fillId="15" borderId="63" xfId="6" applyFont="1" applyFill="1" applyBorder="1" applyAlignment="1">
      <alignment horizontal="left" vertical="center" wrapText="1"/>
    </xf>
    <xf numFmtId="0" fontId="12" fillId="0" borderId="5" xfId="8" applyFont="1" applyFill="1" applyBorder="1" applyAlignment="1">
      <alignment horizontal="left" vertical="center" wrapText="1"/>
    </xf>
    <xf numFmtId="0" fontId="12" fillId="0" borderId="5" xfId="8" applyFont="1" applyFill="1" applyBorder="1" applyAlignment="1" applyProtection="1">
      <alignment horizontal="left" vertical="center"/>
      <protection locked="0"/>
    </xf>
    <xf numFmtId="0" fontId="12" fillId="0" borderId="10" xfId="8" applyFont="1" applyFill="1" applyBorder="1" applyAlignment="1">
      <alignment horizontal="left" vertical="center" wrapText="1"/>
    </xf>
    <xf numFmtId="0" fontId="33" fillId="15" borderId="63" xfId="8" applyFont="1" applyFill="1" applyBorder="1" applyAlignment="1">
      <alignment horizontal="left" vertical="center" wrapText="1"/>
    </xf>
    <xf numFmtId="0" fontId="12" fillId="0" borderId="74" xfId="8" applyFont="1" applyFill="1" applyBorder="1" applyAlignment="1">
      <alignment horizontal="center" vertical="center"/>
    </xf>
    <xf numFmtId="0" fontId="64" fillId="15" borderId="41" xfId="8" applyFont="1" applyFill="1" applyBorder="1" applyAlignment="1">
      <alignment horizontal="center" vertical="center"/>
    </xf>
    <xf numFmtId="0" fontId="12" fillId="0" borderId="72" xfId="8" applyFont="1" applyFill="1" applyBorder="1" applyAlignment="1">
      <alignment horizontal="center" vertical="center"/>
    </xf>
    <xf numFmtId="0" fontId="12" fillId="15" borderId="41" xfId="8" applyFont="1" applyFill="1" applyBorder="1" applyAlignment="1">
      <alignment horizontal="center" vertical="center"/>
    </xf>
    <xf numFmtId="0" fontId="12" fillId="14" borderId="30" xfId="8" applyFont="1" applyFill="1" applyBorder="1" applyAlignment="1">
      <alignment horizontal="center" vertical="center"/>
    </xf>
    <xf numFmtId="0" fontId="57" fillId="15" borderId="41" xfId="8" applyFont="1" applyFill="1" applyBorder="1" applyAlignment="1">
      <alignment horizontal="center" vertical="center"/>
    </xf>
    <xf numFmtId="0" fontId="12" fillId="0" borderId="31" xfId="8" applyFont="1" applyFill="1" applyBorder="1" applyAlignment="1">
      <alignment horizontal="center" vertical="center"/>
    </xf>
    <xf numFmtId="1" fontId="12" fillId="0" borderId="7" xfId="8" applyNumberFormat="1" applyFont="1" applyFill="1" applyBorder="1" applyAlignment="1">
      <alignment horizontal="center" vertical="center" wrapText="1"/>
    </xf>
    <xf numFmtId="1" fontId="12" fillId="0" borderId="64" xfId="8" applyNumberFormat="1" applyFont="1" applyFill="1" applyBorder="1" applyAlignment="1">
      <alignment horizontal="center" vertical="center" wrapText="1"/>
    </xf>
    <xf numFmtId="3" fontId="10" fillId="0" borderId="54" xfId="0" quotePrefix="1" applyNumberFormat="1" applyFont="1" applyBorder="1" applyAlignment="1">
      <alignment horizontal="center" vertical="center" wrapText="1"/>
    </xf>
    <xf numFmtId="3" fontId="10" fillId="0" borderId="55" xfId="0" quotePrefix="1" applyNumberFormat="1" applyFont="1" applyBorder="1" applyAlignment="1">
      <alignment horizontal="center" vertical="center" wrapText="1"/>
    </xf>
    <xf numFmtId="0" fontId="14"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3" fontId="14" fillId="0" borderId="71" xfId="0" applyNumberFormat="1" applyFont="1" applyBorder="1" applyAlignment="1">
      <alignment horizontal="center" vertical="center" wrapText="1"/>
    </xf>
    <xf numFmtId="3" fontId="14" fillId="0" borderId="12" xfId="0" applyNumberFormat="1" applyFont="1" applyBorder="1" applyAlignment="1">
      <alignment horizontal="center" vertical="center" wrapText="1"/>
    </xf>
    <xf numFmtId="3" fontId="14" fillId="0" borderId="13" xfId="0" applyNumberFormat="1" applyFont="1" applyBorder="1" applyAlignment="1">
      <alignment horizontal="center" vertical="center" wrapText="1"/>
    </xf>
    <xf numFmtId="3" fontId="14" fillId="0" borderId="11" xfId="0" applyNumberFormat="1" applyFont="1" applyBorder="1" applyAlignment="1">
      <alignment horizontal="center" vertical="center" wrapText="1"/>
    </xf>
    <xf numFmtId="0" fontId="14" fillId="0" borderId="71" xfId="0" applyFont="1" applyFill="1" applyBorder="1" applyAlignment="1">
      <alignment horizontal="center" vertical="center" wrapText="1"/>
    </xf>
    <xf numFmtId="0" fontId="14" fillId="0" borderId="12" xfId="0" applyFont="1" applyFill="1" applyBorder="1" applyAlignment="1">
      <alignment horizontal="center" vertical="center" wrapText="1"/>
    </xf>
    <xf numFmtId="41" fontId="50" fillId="26" borderId="12" xfId="1" applyFont="1" applyFill="1" applyBorder="1" applyAlignment="1" applyProtection="1">
      <alignment horizontal="center" vertical="center" wrapText="1"/>
    </xf>
    <xf numFmtId="41" fontId="53" fillId="0" borderId="51" xfId="1" applyFont="1" applyBorder="1" applyAlignment="1">
      <alignment vertical="center" wrapText="1"/>
    </xf>
    <xf numFmtId="41" fontId="53" fillId="27" borderId="51" xfId="1" applyFont="1" applyFill="1" applyBorder="1" applyAlignment="1">
      <alignment vertical="center" wrapText="1"/>
    </xf>
    <xf numFmtId="41" fontId="53" fillId="27" borderId="50" xfId="1" applyFont="1" applyFill="1" applyBorder="1" applyAlignment="1">
      <alignment vertical="center" wrapText="1"/>
    </xf>
    <xf numFmtId="3" fontId="10" fillId="26" borderId="63" xfId="0" applyNumberFormat="1" applyFont="1" applyFill="1" applyBorder="1" applyAlignment="1">
      <alignment horizontal="center" vertical="center" wrapText="1"/>
    </xf>
    <xf numFmtId="3" fontId="10" fillId="0" borderId="14" xfId="0" applyNumberFormat="1" applyFont="1" applyBorder="1" applyAlignment="1">
      <alignment horizontal="center" vertical="center" wrapText="1"/>
    </xf>
    <xf numFmtId="3" fontId="10" fillId="0" borderId="5" xfId="0" applyNumberFormat="1" applyFont="1" applyFill="1" applyBorder="1" applyAlignment="1">
      <alignment horizontal="center" vertical="center" wrapText="1"/>
    </xf>
    <xf numFmtId="3" fontId="10" fillId="26" borderId="5" xfId="0" applyNumberFormat="1" applyFont="1" applyFill="1" applyBorder="1" applyAlignment="1">
      <alignment horizontal="center" vertical="center" wrapText="1"/>
    </xf>
    <xf numFmtId="3" fontId="10" fillId="26" borderId="71" xfId="0" applyNumberFormat="1" applyFont="1" applyFill="1" applyBorder="1" applyAlignment="1">
      <alignment horizontal="center" vertical="center" wrapText="1"/>
    </xf>
    <xf numFmtId="3" fontId="14" fillId="5" borderId="27" xfId="0" applyNumberFormat="1" applyFont="1" applyFill="1" applyBorder="1" applyAlignment="1">
      <alignment horizontal="center" vertical="center" wrapText="1"/>
    </xf>
    <xf numFmtId="3" fontId="10" fillId="26" borderId="11" xfId="0" applyNumberFormat="1" applyFont="1" applyFill="1" applyBorder="1" applyAlignment="1">
      <alignment horizontal="center" vertical="center" wrapText="1"/>
    </xf>
    <xf numFmtId="3" fontId="10" fillId="0" borderId="4" xfId="0" applyNumberFormat="1" applyFont="1" applyBorder="1" applyAlignment="1">
      <alignment horizontal="center" vertical="center" wrapText="1"/>
    </xf>
    <xf numFmtId="3" fontId="10" fillId="0" borderId="101" xfId="0" applyNumberFormat="1" applyFont="1" applyBorder="1" applyAlignment="1">
      <alignment horizontal="center" vertical="center" wrapText="1"/>
    </xf>
    <xf numFmtId="3" fontId="10" fillId="0" borderId="25" xfId="0" applyNumberFormat="1" applyFont="1" applyFill="1" applyBorder="1" applyAlignment="1">
      <alignment horizontal="center" vertical="center" wrapText="1"/>
    </xf>
    <xf numFmtId="3" fontId="10" fillId="0" borderId="65" xfId="0" applyNumberFormat="1" applyFont="1" applyFill="1" applyBorder="1" applyAlignment="1">
      <alignment horizontal="center" vertical="center" wrapText="1"/>
    </xf>
    <xf numFmtId="3" fontId="10" fillId="26" borderId="25" xfId="0" applyNumberFormat="1" applyFont="1" applyFill="1" applyBorder="1" applyAlignment="1">
      <alignment horizontal="center" vertical="center" wrapText="1"/>
    </xf>
    <xf numFmtId="3" fontId="10" fillId="26" borderId="65" xfId="0" applyNumberFormat="1" applyFont="1" applyFill="1" applyBorder="1" applyAlignment="1">
      <alignment horizontal="center" vertical="center" wrapText="1"/>
    </xf>
    <xf numFmtId="0" fontId="10" fillId="26" borderId="71" xfId="0" applyFont="1" applyFill="1" applyBorder="1" applyAlignment="1">
      <alignment horizontal="center" vertical="center" wrapText="1"/>
    </xf>
    <xf numFmtId="3" fontId="17" fillId="0" borderId="59" xfId="0" applyNumberFormat="1" applyFont="1" applyFill="1" applyBorder="1" applyAlignment="1">
      <alignment horizontal="center" vertical="center" wrapText="1"/>
    </xf>
    <xf numFmtId="3" fontId="17" fillId="0" borderId="54" xfId="0" applyNumberFormat="1" applyFont="1" applyFill="1" applyBorder="1" applyAlignment="1">
      <alignment horizontal="center" vertical="center" wrapText="1"/>
    </xf>
    <xf numFmtId="3" fontId="17" fillId="0" borderId="27" xfId="0" applyNumberFormat="1" applyFont="1" applyFill="1" applyBorder="1" applyAlignment="1">
      <alignment horizontal="center" vertical="center" wrapText="1"/>
    </xf>
    <xf numFmtId="0" fontId="10" fillId="26" borderId="27" xfId="0" applyFont="1" applyFill="1" applyBorder="1" applyAlignment="1">
      <alignment horizontal="center" vertical="center" wrapText="1"/>
    </xf>
    <xf numFmtId="3" fontId="24" fillId="0" borderId="5" xfId="0" applyNumberFormat="1" applyFont="1" applyBorder="1" applyAlignment="1">
      <alignment horizontal="center" vertical="center" wrapText="1"/>
    </xf>
    <xf numFmtId="3" fontId="10" fillId="20" borderId="5" xfId="0" applyNumberFormat="1" applyFont="1" applyFill="1" applyBorder="1" applyAlignment="1">
      <alignment horizontal="center" vertical="center" wrapText="1"/>
    </xf>
    <xf numFmtId="3" fontId="32" fillId="0" borderId="5" xfId="0" applyNumberFormat="1" applyFont="1" applyBorder="1" applyAlignment="1">
      <alignment horizontal="center" vertical="center" wrapText="1"/>
    </xf>
    <xf numFmtId="3" fontId="30" fillId="22" borderId="5" xfId="0" applyNumberFormat="1" applyFont="1" applyFill="1" applyBorder="1" applyAlignment="1">
      <alignment horizontal="center" vertical="center" wrapText="1"/>
    </xf>
    <xf numFmtId="0" fontId="24" fillId="0" borderId="5" xfId="0" applyFont="1" applyBorder="1" applyAlignment="1">
      <alignment vertical="center" wrapText="1"/>
    </xf>
    <xf numFmtId="3" fontId="30" fillId="22" borderId="27" xfId="0" applyNumberFormat="1" applyFont="1" applyFill="1" applyBorder="1" applyAlignment="1">
      <alignment horizontal="center" vertical="center" wrapText="1"/>
    </xf>
    <xf numFmtId="0" fontId="24" fillId="0" borderId="27" xfId="0" applyFont="1" applyBorder="1" applyAlignment="1">
      <alignment vertical="center" wrapText="1"/>
    </xf>
    <xf numFmtId="3" fontId="10" fillId="10" borderId="25" xfId="0" applyNumberFormat="1" applyFont="1" applyFill="1" applyBorder="1" applyAlignment="1">
      <alignment horizontal="center" vertical="center" wrapText="1"/>
    </xf>
    <xf numFmtId="3" fontId="10" fillId="10" borderId="65" xfId="0" applyNumberFormat="1" applyFont="1" applyFill="1" applyBorder="1" applyAlignment="1">
      <alignment horizontal="center" vertical="center" wrapText="1"/>
    </xf>
    <xf numFmtId="3" fontId="30" fillId="22" borderId="25" xfId="0" applyNumberFormat="1" applyFont="1" applyFill="1" applyBorder="1" applyAlignment="1">
      <alignment horizontal="center" vertical="center" wrapText="1"/>
    </xf>
    <xf numFmtId="3" fontId="30" fillId="22" borderId="65" xfId="0" applyNumberFormat="1" applyFont="1" applyFill="1" applyBorder="1" applyAlignment="1">
      <alignment horizontal="center" vertical="center" wrapText="1"/>
    </xf>
    <xf numFmtId="0" fontId="24" fillId="0" borderId="32" xfId="0" applyFont="1" applyBorder="1" applyAlignment="1">
      <alignment vertical="center" wrapText="1"/>
    </xf>
    <xf numFmtId="0" fontId="24" fillId="0" borderId="40" xfId="0" applyFont="1" applyBorder="1" applyAlignment="1">
      <alignment vertical="center" wrapText="1"/>
    </xf>
    <xf numFmtId="0" fontId="24" fillId="0" borderId="62" xfId="0" applyFont="1" applyBorder="1" applyAlignment="1">
      <alignment vertical="center" wrapText="1"/>
    </xf>
    <xf numFmtId="0" fontId="10" fillId="20" borderId="27" xfId="0" applyFont="1" applyFill="1" applyBorder="1" applyAlignment="1">
      <alignment horizontal="center" vertical="center" wrapText="1"/>
    </xf>
    <xf numFmtId="3" fontId="24" fillId="0" borderId="27" xfId="0" applyNumberFormat="1" applyFont="1" applyBorder="1" applyAlignment="1">
      <alignment horizontal="center" vertical="center" wrapText="1"/>
    </xf>
    <xf numFmtId="0" fontId="14" fillId="0" borderId="7"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64" xfId="0" applyFont="1" applyFill="1" applyBorder="1" applyAlignment="1">
      <alignment horizontal="center" vertical="center" wrapText="1"/>
    </xf>
    <xf numFmtId="0" fontId="0" fillId="22" borderId="41" xfId="0" applyFill="1" applyBorder="1" applyAlignment="1">
      <alignment horizontal="center" vertical="center"/>
    </xf>
    <xf numFmtId="3" fontId="10" fillId="22" borderId="28" xfId="0" applyNumberFormat="1" applyFont="1" applyFill="1" applyBorder="1" applyAlignment="1">
      <alignment horizontal="center" vertical="center" wrapText="1"/>
    </xf>
    <xf numFmtId="3" fontId="10" fillId="22" borderId="65" xfId="0" applyNumberFormat="1" applyFont="1" applyFill="1" applyBorder="1" applyAlignment="1">
      <alignment horizontal="center" vertical="center" wrapText="1"/>
    </xf>
    <xf numFmtId="1" fontId="11" fillId="22" borderId="28" xfId="8" applyNumberFormat="1" applyFont="1" applyFill="1" applyBorder="1" applyAlignment="1">
      <alignment horizontal="center" vertical="center"/>
    </xf>
    <xf numFmtId="3" fontId="24" fillId="22" borderId="28" xfId="0" applyNumberFormat="1" applyFont="1" applyFill="1" applyBorder="1" applyAlignment="1">
      <alignment horizontal="center" vertical="center" wrapText="1"/>
    </xf>
    <xf numFmtId="0" fontId="10" fillId="22" borderId="28" xfId="0" applyFont="1" applyFill="1" applyBorder="1" applyAlignment="1">
      <alignment horizontal="center" vertical="center" wrapText="1"/>
    </xf>
    <xf numFmtId="3" fontId="32" fillId="22" borderId="28" xfId="0" applyNumberFormat="1" applyFont="1" applyFill="1" applyBorder="1" applyAlignment="1">
      <alignment horizontal="center" vertical="center" wrapText="1"/>
    </xf>
    <xf numFmtId="0" fontId="24" fillId="22" borderId="0" xfId="0" applyFont="1" applyFill="1" applyAlignment="1">
      <alignment horizontal="center" vertical="center" wrapText="1"/>
    </xf>
    <xf numFmtId="3" fontId="24" fillId="22" borderId="0" xfId="0" applyNumberFormat="1" applyFont="1" applyFill="1" applyAlignment="1">
      <alignment horizontal="center" vertical="center" wrapText="1"/>
    </xf>
    <xf numFmtId="0" fontId="14" fillId="0" borderId="63" xfId="0" applyFont="1" applyFill="1" applyBorder="1" applyAlignment="1">
      <alignment horizontal="center" vertical="center" wrapText="1"/>
    </xf>
    <xf numFmtId="0" fontId="10" fillId="22" borderId="65" xfId="0" applyFont="1" applyFill="1" applyBorder="1" applyAlignment="1">
      <alignment horizontal="center" vertical="center" wrapText="1"/>
    </xf>
    <xf numFmtId="3" fontId="24" fillId="22" borderId="65" xfId="0" applyNumberFormat="1" applyFont="1" applyFill="1" applyBorder="1" applyAlignment="1">
      <alignment horizontal="center" vertical="center" wrapText="1"/>
    </xf>
    <xf numFmtId="3" fontId="10" fillId="22" borderId="40" xfId="0" applyNumberFormat="1" applyFont="1" applyFill="1" applyBorder="1" applyAlignment="1">
      <alignment horizontal="center" vertical="center" wrapText="1"/>
    </xf>
    <xf numFmtId="3" fontId="10" fillId="22" borderId="62" xfId="0" applyNumberFormat="1" applyFont="1" applyFill="1" applyBorder="1" applyAlignment="1">
      <alignment horizontal="center" vertical="center" wrapText="1"/>
    </xf>
    <xf numFmtId="1" fontId="11" fillId="22" borderId="40" xfId="8" applyNumberFormat="1" applyFont="1" applyFill="1" applyBorder="1" applyAlignment="1">
      <alignment horizontal="center" vertical="center"/>
    </xf>
    <xf numFmtId="0" fontId="24" fillId="0" borderId="41" xfId="0" applyFont="1" applyBorder="1" applyAlignment="1">
      <alignment vertical="center"/>
    </xf>
    <xf numFmtId="3" fontId="32" fillId="22" borderId="40" xfId="0" applyNumberFormat="1" applyFont="1" applyFill="1" applyBorder="1" applyAlignment="1">
      <alignment horizontal="center" vertical="center" wrapText="1"/>
    </xf>
    <xf numFmtId="3" fontId="24" fillId="22" borderId="40" xfId="0" applyNumberFormat="1" applyFont="1" applyFill="1" applyBorder="1" applyAlignment="1">
      <alignment horizontal="center" vertical="center" wrapText="1"/>
    </xf>
    <xf numFmtId="3" fontId="24" fillId="22" borderId="62" xfId="0" applyNumberFormat="1" applyFont="1" applyFill="1" applyBorder="1" applyAlignment="1">
      <alignment horizontal="center" vertical="center" wrapText="1"/>
    </xf>
    <xf numFmtId="0" fontId="73" fillId="19" borderId="73" xfId="0" applyFont="1" applyFill="1" applyBorder="1" applyAlignment="1">
      <alignment horizontal="center" vertical="center" wrapText="1"/>
    </xf>
    <xf numFmtId="0" fontId="73" fillId="19" borderId="28" xfId="0" applyFont="1" applyFill="1" applyBorder="1" applyAlignment="1">
      <alignment horizontal="center" vertical="center" wrapText="1"/>
    </xf>
    <xf numFmtId="3" fontId="73" fillId="19" borderId="28" xfId="0" applyNumberFormat="1" applyFont="1" applyFill="1" applyBorder="1" applyAlignment="1">
      <alignment horizontal="center" vertical="center" wrapText="1"/>
    </xf>
    <xf numFmtId="3" fontId="73" fillId="19" borderId="65" xfId="0" applyNumberFormat="1" applyFont="1" applyFill="1" applyBorder="1" applyAlignment="1">
      <alignment horizontal="center" vertical="center" wrapText="1"/>
    </xf>
    <xf numFmtId="1" fontId="74" fillId="19" borderId="28" xfId="8" applyNumberFormat="1" applyFont="1" applyFill="1" applyBorder="1" applyAlignment="1">
      <alignment horizontal="center" vertical="center"/>
    </xf>
    <xf numFmtId="0" fontId="73" fillId="19" borderId="65" xfId="0" applyFont="1" applyFill="1" applyBorder="1" applyAlignment="1">
      <alignment horizontal="center" vertical="center" wrapText="1"/>
    </xf>
    <xf numFmtId="3" fontId="73" fillId="19" borderId="73" xfId="0" applyNumberFormat="1" applyFont="1" applyFill="1" applyBorder="1" applyAlignment="1">
      <alignment horizontal="center" vertical="center" wrapText="1"/>
    </xf>
    <xf numFmtId="0" fontId="73" fillId="19" borderId="60" xfId="0" applyFont="1" applyFill="1" applyBorder="1" applyAlignment="1">
      <alignment horizontal="center" vertical="center" wrapText="1"/>
    </xf>
    <xf numFmtId="3" fontId="73" fillId="19" borderId="60" xfId="0" applyNumberFormat="1" applyFont="1" applyFill="1" applyBorder="1" applyAlignment="1">
      <alignment horizontal="center" vertical="center" wrapText="1"/>
    </xf>
    <xf numFmtId="3" fontId="75" fillId="19" borderId="28" xfId="0" applyNumberFormat="1" applyFont="1" applyFill="1" applyBorder="1" applyAlignment="1">
      <alignment horizontal="center" vertical="center" wrapText="1"/>
    </xf>
    <xf numFmtId="3" fontId="75" fillId="19" borderId="65" xfId="0" applyNumberFormat="1" applyFont="1" applyFill="1" applyBorder="1" applyAlignment="1">
      <alignment horizontal="center" vertical="center" wrapText="1"/>
    </xf>
    <xf numFmtId="3" fontId="76" fillId="19" borderId="28" xfId="0" applyNumberFormat="1" applyFont="1" applyFill="1" applyBorder="1" applyAlignment="1">
      <alignment horizontal="center" vertical="center" wrapText="1"/>
    </xf>
    <xf numFmtId="3" fontId="75" fillId="19" borderId="73" xfId="0" applyNumberFormat="1" applyFont="1" applyFill="1" applyBorder="1" applyAlignment="1">
      <alignment horizontal="center" vertical="center" wrapText="1"/>
    </xf>
    <xf numFmtId="3" fontId="75" fillId="19" borderId="60" xfId="0" applyNumberFormat="1" applyFont="1" applyFill="1" applyBorder="1" applyAlignment="1">
      <alignment horizontal="center" vertical="center" wrapText="1"/>
    </xf>
    <xf numFmtId="0" fontId="73" fillId="19" borderId="67" xfId="0" applyFont="1" applyFill="1" applyBorder="1" applyAlignment="1">
      <alignment horizontal="center" vertical="center" wrapText="1"/>
    </xf>
    <xf numFmtId="0" fontId="72" fillId="0" borderId="27" xfId="0" applyFont="1" applyFill="1" applyBorder="1" applyAlignment="1">
      <alignment horizontal="center" vertical="center" wrapText="1"/>
    </xf>
    <xf numFmtId="0" fontId="73" fillId="19" borderId="27" xfId="0" applyFont="1" applyFill="1" applyBorder="1" applyAlignment="1">
      <alignment horizontal="center" vertical="center" wrapText="1"/>
    </xf>
    <xf numFmtId="0" fontId="74" fillId="19" borderId="27" xfId="8" applyFont="1" applyFill="1" applyBorder="1" applyAlignment="1">
      <alignment horizontal="center" vertical="center"/>
    </xf>
    <xf numFmtId="0" fontId="50" fillId="22" borderId="27" xfId="8" applyFont="1" applyFill="1" applyBorder="1" applyAlignment="1">
      <alignment horizontal="center" vertical="center"/>
    </xf>
    <xf numFmtId="0" fontId="12" fillId="22" borderId="27" xfId="8" applyFont="1" applyFill="1" applyBorder="1" applyAlignment="1">
      <alignment horizontal="center" vertical="center"/>
    </xf>
    <xf numFmtId="0" fontId="12" fillId="22" borderId="39" xfId="8" applyFont="1" applyFill="1" applyBorder="1" applyAlignment="1">
      <alignment horizontal="center" vertical="center"/>
    </xf>
    <xf numFmtId="0" fontId="74" fillId="19" borderId="67" xfId="8" applyFont="1" applyFill="1" applyBorder="1" applyAlignment="1">
      <alignment horizontal="center" vertical="center"/>
    </xf>
    <xf numFmtId="3" fontId="73" fillId="19" borderId="67" xfId="0" applyNumberFormat="1" applyFont="1" applyFill="1" applyBorder="1" applyAlignment="1">
      <alignment horizontal="center" vertical="center" wrapText="1"/>
    </xf>
    <xf numFmtId="2" fontId="50" fillId="15" borderId="12" xfId="1" applyNumberFormat="1" applyFont="1" applyFill="1" applyBorder="1" applyAlignment="1">
      <alignment horizontal="center" vertical="center"/>
    </xf>
    <xf numFmtId="43" fontId="57" fillId="26" borderId="12" xfId="15" applyFont="1" applyFill="1" applyBorder="1" applyAlignment="1" applyProtection="1">
      <alignment horizontal="center" vertical="center" wrapText="1"/>
    </xf>
    <xf numFmtId="43" fontId="57" fillId="26" borderId="12" xfId="15" applyFont="1" applyFill="1" applyBorder="1" applyAlignment="1">
      <alignment horizontal="center" vertical="center" wrapText="1"/>
    </xf>
    <xf numFmtId="0" fontId="59" fillId="0" borderId="42" xfId="0" applyFont="1" applyBorder="1" applyAlignment="1">
      <alignment horizontal="center"/>
    </xf>
    <xf numFmtId="0" fontId="52" fillId="25" borderId="50" xfId="0" applyFont="1" applyFill="1" applyBorder="1" applyAlignment="1">
      <alignment horizontal="center" vertical="center" wrapText="1"/>
    </xf>
    <xf numFmtId="0" fontId="52" fillId="25" borderId="51" xfId="0" applyFont="1" applyFill="1" applyBorder="1" applyAlignment="1">
      <alignment horizontal="center" vertical="center" wrapText="1"/>
    </xf>
    <xf numFmtId="41" fontId="14" fillId="0" borderId="28" xfId="1" applyFont="1" applyFill="1" applyBorder="1" applyAlignment="1">
      <alignment horizontal="center" vertical="center" wrapText="1"/>
    </xf>
    <xf numFmtId="41" fontId="11" fillId="22" borderId="28" xfId="1" applyFont="1" applyFill="1" applyBorder="1" applyAlignment="1">
      <alignment horizontal="center" vertical="center"/>
    </xf>
    <xf numFmtId="41" fontId="55" fillId="15" borderId="12" xfId="1" applyFont="1" applyFill="1" applyBorder="1" applyAlignment="1">
      <alignment horizontal="center" vertical="center" wrapText="1"/>
    </xf>
    <xf numFmtId="41" fontId="73" fillId="19" borderId="73" xfId="1" applyFont="1" applyFill="1" applyBorder="1" applyAlignment="1">
      <alignment horizontal="center" vertical="center" wrapText="1"/>
    </xf>
    <xf numFmtId="41" fontId="73" fillId="19" borderId="28" xfId="1" applyFont="1" applyFill="1" applyBorder="1" applyAlignment="1">
      <alignment horizontal="center" vertical="center" wrapText="1"/>
    </xf>
    <xf numFmtId="41" fontId="73" fillId="19" borderId="65" xfId="1" applyFont="1" applyFill="1" applyBorder="1" applyAlignment="1">
      <alignment horizontal="center" vertical="center" wrapText="1"/>
    </xf>
    <xf numFmtId="41" fontId="74" fillId="19" borderId="28" xfId="1" applyFont="1" applyFill="1" applyBorder="1" applyAlignment="1">
      <alignment horizontal="center" vertical="center"/>
    </xf>
    <xf numFmtId="41" fontId="11" fillId="22" borderId="40" xfId="1" applyFont="1" applyFill="1" applyBorder="1" applyAlignment="1">
      <alignment horizontal="center" vertical="center"/>
    </xf>
    <xf numFmtId="0" fontId="80" fillId="28" borderId="41" xfId="0" applyFont="1" applyFill="1" applyBorder="1" applyAlignment="1">
      <alignment horizontal="center" vertical="center"/>
    </xf>
    <xf numFmtId="0" fontId="78" fillId="28" borderId="51" xfId="0" applyFont="1" applyFill="1" applyBorder="1" applyAlignment="1">
      <alignment horizontal="center" vertical="center"/>
    </xf>
    <xf numFmtId="0" fontId="81" fillId="28" borderId="51" xfId="0" applyFont="1" applyFill="1" applyBorder="1" applyAlignment="1">
      <alignment vertical="center" wrapText="1"/>
    </xf>
    <xf numFmtId="41" fontId="82" fillId="28" borderId="51" xfId="1" applyFont="1" applyFill="1" applyBorder="1" applyAlignment="1">
      <alignment vertical="center" wrapText="1"/>
    </xf>
    <xf numFmtId="41" fontId="82" fillId="28" borderId="50" xfId="1" applyFont="1" applyFill="1" applyBorder="1" applyAlignment="1">
      <alignment vertical="center" wrapText="1"/>
    </xf>
    <xf numFmtId="164" fontId="78" fillId="28" borderId="45" xfId="0" applyNumberFormat="1" applyFont="1" applyFill="1" applyBorder="1" applyAlignment="1">
      <alignment horizontal="center" vertical="center"/>
    </xf>
    <xf numFmtId="0" fontId="79" fillId="29" borderId="57" xfId="0" applyFont="1" applyFill="1" applyBorder="1" applyAlignment="1">
      <alignment horizontal="center" vertical="center"/>
    </xf>
    <xf numFmtId="0" fontId="0" fillId="29" borderId="41" xfId="0" applyFill="1" applyBorder="1" applyAlignment="1">
      <alignment horizontal="center" vertical="center"/>
    </xf>
    <xf numFmtId="0" fontId="53" fillId="29" borderId="51" xfId="0" applyFont="1" applyFill="1" applyBorder="1" applyAlignment="1">
      <alignment vertical="center" wrapText="1"/>
    </xf>
    <xf numFmtId="41" fontId="60" fillId="29" borderId="51" xfId="1" applyFont="1" applyFill="1" applyBorder="1" applyAlignment="1">
      <alignment vertical="center" wrapText="1"/>
    </xf>
    <xf numFmtId="41" fontId="60" fillId="29" borderId="50" xfId="1" applyFont="1" applyFill="1" applyBorder="1" applyAlignment="1">
      <alignment vertical="center" wrapText="1"/>
    </xf>
    <xf numFmtId="164" fontId="0" fillId="29" borderId="45" xfId="0" applyNumberFormat="1" applyFill="1" applyBorder="1" applyAlignment="1">
      <alignment horizontal="center" vertical="center"/>
    </xf>
    <xf numFmtId="2" fontId="0" fillId="29" borderId="15" xfId="0" applyNumberFormat="1" applyFill="1" applyBorder="1" applyAlignment="1">
      <alignment horizontal="center" vertical="center"/>
    </xf>
    <xf numFmtId="0" fontId="79" fillId="30" borderId="41" xfId="0" applyFont="1" applyFill="1" applyBorder="1" applyAlignment="1">
      <alignment horizontal="center" vertical="center"/>
    </xf>
    <xf numFmtId="0" fontId="79" fillId="26" borderId="41" xfId="0" applyFont="1" applyFill="1" applyBorder="1" applyAlignment="1">
      <alignment horizontal="center" vertical="center"/>
    </xf>
    <xf numFmtId="0" fontId="0" fillId="26" borderId="51" xfId="0" applyFill="1" applyBorder="1" applyAlignment="1">
      <alignment horizontal="center" vertical="center"/>
    </xf>
    <xf numFmtId="0" fontId="53" fillId="26" borderId="51" xfId="0" applyFont="1" applyFill="1" applyBorder="1" applyAlignment="1">
      <alignment vertical="center" wrapText="1"/>
    </xf>
    <xf numFmtId="41" fontId="60" fillId="26" borderId="51" xfId="1" applyFont="1" applyFill="1" applyBorder="1" applyAlignment="1">
      <alignment vertical="center" wrapText="1"/>
    </xf>
    <xf numFmtId="41" fontId="60" fillId="26" borderId="50" xfId="1" applyFont="1" applyFill="1" applyBorder="1" applyAlignment="1">
      <alignment vertical="center" wrapText="1"/>
    </xf>
    <xf numFmtId="164" fontId="0" fillId="26" borderId="45" xfId="0" applyNumberFormat="1" applyFill="1" applyBorder="1" applyAlignment="1">
      <alignment horizontal="center" vertical="center"/>
    </xf>
    <xf numFmtId="0" fontId="80" fillId="31" borderId="57" xfId="0" applyFont="1" applyFill="1" applyBorder="1" applyAlignment="1">
      <alignment horizontal="center" vertical="center"/>
    </xf>
    <xf numFmtId="0" fontId="78" fillId="31" borderId="41" xfId="0" applyFont="1" applyFill="1" applyBorder="1" applyAlignment="1">
      <alignment horizontal="center" vertical="center"/>
    </xf>
    <xf numFmtId="0" fontId="81" fillId="31" borderId="51" xfId="0" applyFont="1" applyFill="1" applyBorder="1" applyAlignment="1">
      <alignment vertical="center" wrapText="1"/>
    </xf>
    <xf numFmtId="41" fontId="82" fillId="31" borderId="51" xfId="1" applyFont="1" applyFill="1" applyBorder="1" applyAlignment="1">
      <alignment vertical="center" wrapText="1"/>
    </xf>
    <xf numFmtId="41" fontId="82" fillId="31" borderId="50" xfId="1" applyFont="1" applyFill="1" applyBorder="1" applyAlignment="1">
      <alignment vertical="center" wrapText="1"/>
    </xf>
    <xf numFmtId="164" fontId="78" fillId="31" borderId="45" xfId="0" applyNumberFormat="1" applyFont="1" applyFill="1" applyBorder="1" applyAlignment="1">
      <alignment horizontal="center" vertical="center"/>
    </xf>
    <xf numFmtId="2" fontId="78" fillId="31" borderId="15" xfId="0" applyNumberFormat="1" applyFont="1" applyFill="1" applyBorder="1" applyAlignment="1">
      <alignment horizontal="center" vertical="center"/>
    </xf>
    <xf numFmtId="0" fontId="52" fillId="2" borderId="51" xfId="0" applyFont="1" applyFill="1" applyBorder="1" applyAlignment="1">
      <alignment horizontal="center" vertical="center" wrapText="1"/>
    </xf>
    <xf numFmtId="0" fontId="52" fillId="2" borderId="50" xfId="0" applyFont="1" applyFill="1" applyBorder="1" applyAlignment="1">
      <alignment horizontal="center" vertical="center" wrapText="1"/>
    </xf>
    <xf numFmtId="0" fontId="59" fillId="2" borderId="42" xfId="0" applyFont="1" applyFill="1" applyBorder="1" applyAlignment="1">
      <alignment horizontal="center"/>
    </xf>
    <xf numFmtId="0" fontId="59" fillId="2" borderId="41" xfId="0" applyFont="1" applyFill="1" applyBorder="1" applyAlignment="1">
      <alignment horizontal="center"/>
    </xf>
    <xf numFmtId="2" fontId="77" fillId="26" borderId="15" xfId="0" applyNumberFormat="1" applyFont="1" applyFill="1" applyBorder="1" applyAlignment="1">
      <alignment horizontal="center" vertical="center"/>
    </xf>
    <xf numFmtId="2" fontId="77" fillId="28" borderId="15" xfId="0" applyNumberFormat="1" applyFont="1" applyFill="1" applyBorder="1" applyAlignment="1">
      <alignment horizontal="center" vertical="center"/>
    </xf>
    <xf numFmtId="0" fontId="0" fillId="0" borderId="41" xfId="0" applyBorder="1" applyAlignment="1">
      <alignment horizontal="center"/>
    </xf>
    <xf numFmtId="0" fontId="0" fillId="0" borderId="46" xfId="0" applyBorder="1" applyAlignment="1">
      <alignment horizontal="center" vertical="center"/>
    </xf>
    <xf numFmtId="0" fontId="0" fillId="0" borderId="19" xfId="0" applyBorder="1" applyAlignment="1">
      <alignment horizontal="center" vertical="center"/>
    </xf>
    <xf numFmtId="0" fontId="0" fillId="30" borderId="44" xfId="0" applyFill="1" applyBorder="1" applyAlignment="1">
      <alignment horizontal="center" vertical="center"/>
    </xf>
    <xf numFmtId="0" fontId="53" fillId="30" borderId="44" xfId="0" applyFont="1" applyFill="1" applyBorder="1" applyAlignment="1">
      <alignment vertical="center" wrapText="1"/>
    </xf>
    <xf numFmtId="41" fontId="60" fillId="30" borderId="44" xfId="1" applyFont="1" applyFill="1" applyBorder="1" applyAlignment="1">
      <alignment vertical="center" wrapText="1"/>
    </xf>
    <xf numFmtId="41" fontId="60" fillId="30" borderId="43" xfId="1" applyFont="1" applyFill="1" applyBorder="1" applyAlignment="1">
      <alignment vertical="center" wrapText="1"/>
    </xf>
    <xf numFmtId="164" fontId="78" fillId="16" borderId="42" xfId="0" applyNumberFormat="1" applyFont="1" applyFill="1" applyBorder="1" applyAlignment="1">
      <alignment horizontal="center" vertical="center"/>
    </xf>
    <xf numFmtId="2" fontId="77" fillId="16" borderId="41" xfId="0" applyNumberFormat="1" applyFont="1" applyFill="1" applyBorder="1" applyAlignment="1">
      <alignment horizontal="center" vertical="center"/>
    </xf>
    <xf numFmtId="0" fontId="59" fillId="0" borderId="42" xfId="0" applyFont="1" applyBorder="1" applyAlignment="1">
      <alignment horizontal="center"/>
    </xf>
    <xf numFmtId="0" fontId="59" fillId="0" borderId="43" xfId="0" applyFont="1" applyBorder="1" applyAlignment="1">
      <alignment horizontal="center"/>
    </xf>
    <xf numFmtId="0" fontId="59" fillId="0" borderId="44" xfId="0" applyFont="1" applyBorder="1" applyAlignment="1">
      <alignment horizontal="center"/>
    </xf>
    <xf numFmtId="0" fontId="52" fillId="2" borderId="42" xfId="0" applyFont="1" applyFill="1" applyBorder="1" applyAlignment="1">
      <alignment horizontal="center" vertical="center" wrapText="1"/>
    </xf>
    <xf numFmtId="0" fontId="52" fillId="2" borderId="43" xfId="0" applyFont="1" applyFill="1" applyBorder="1" applyAlignment="1">
      <alignment horizontal="center" vertical="center" wrapText="1"/>
    </xf>
    <xf numFmtId="0" fontId="52" fillId="2" borderId="44" xfId="0" applyFont="1" applyFill="1" applyBorder="1" applyAlignment="1">
      <alignment horizontal="center" vertical="center" wrapText="1"/>
    </xf>
    <xf numFmtId="0" fontId="52" fillId="2" borderId="45" xfId="0" applyFont="1" applyFill="1" applyBorder="1" applyAlignment="1">
      <alignment horizontal="center" vertical="center" wrapText="1"/>
    </xf>
    <xf numFmtId="0" fontId="52" fillId="2" borderId="46" xfId="0" applyFont="1" applyFill="1" applyBorder="1" applyAlignment="1">
      <alignment horizontal="center" vertical="center" wrapText="1"/>
    </xf>
    <xf numFmtId="0" fontId="52" fillId="2" borderId="47" xfId="0" applyFont="1" applyFill="1" applyBorder="1" applyAlignment="1">
      <alignment horizontal="center" vertical="center" wrapText="1"/>
    </xf>
    <xf numFmtId="0" fontId="52" fillId="2" borderId="49" xfId="0" applyFont="1" applyFill="1" applyBorder="1" applyAlignment="1">
      <alignment horizontal="center" vertical="center" wrapText="1"/>
    </xf>
    <xf numFmtId="0" fontId="52" fillId="2" borderId="50" xfId="0" applyFont="1" applyFill="1" applyBorder="1" applyAlignment="1">
      <alignment horizontal="center" vertical="center" wrapText="1"/>
    </xf>
    <xf numFmtId="0" fontId="52" fillId="2" borderId="51" xfId="0" applyFont="1" applyFill="1" applyBorder="1" applyAlignment="1">
      <alignment horizontal="center" vertical="center" wrapText="1"/>
    </xf>
    <xf numFmtId="0" fontId="59" fillId="2" borderId="47" xfId="0" applyFont="1" applyFill="1" applyBorder="1" applyAlignment="1">
      <alignment horizontal="center" wrapText="1"/>
    </xf>
    <xf numFmtId="0" fontId="59" fillId="2" borderId="48" xfId="0" applyFont="1" applyFill="1" applyBorder="1" applyAlignment="1">
      <alignment horizontal="center" wrapText="1"/>
    </xf>
    <xf numFmtId="0" fontId="59" fillId="2" borderId="36" xfId="0" applyFont="1" applyFill="1" applyBorder="1" applyAlignment="1">
      <alignment horizontal="center" wrapText="1"/>
    </xf>
    <xf numFmtId="0" fontId="52" fillId="2" borderId="15" xfId="0" applyFont="1" applyFill="1" applyBorder="1" applyAlignment="1">
      <alignment horizontal="center" vertical="center" wrapText="1"/>
    </xf>
    <xf numFmtId="0" fontId="52" fillId="2" borderId="19" xfId="0" applyFont="1" applyFill="1" applyBorder="1" applyAlignment="1">
      <alignment horizontal="center" vertical="center" wrapText="1"/>
    </xf>
    <xf numFmtId="0" fontId="52" fillId="25" borderId="42" xfId="0" applyFont="1" applyFill="1" applyBorder="1" applyAlignment="1">
      <alignment horizontal="center" vertical="center" wrapText="1"/>
    </xf>
    <xf numFmtId="0" fontId="52" fillId="25" borderId="43" xfId="0" applyFont="1" applyFill="1" applyBorder="1" applyAlignment="1">
      <alignment horizontal="center" vertical="center" wrapText="1"/>
    </xf>
    <xf numFmtId="0" fontId="52" fillId="25" borderId="44" xfId="0" applyFont="1" applyFill="1" applyBorder="1" applyAlignment="1">
      <alignment horizontal="center" vertical="center" wrapText="1"/>
    </xf>
    <xf numFmtId="0" fontId="52" fillId="25" borderId="45" xfId="0" applyFont="1" applyFill="1" applyBorder="1" applyAlignment="1">
      <alignment horizontal="center" vertical="center" wrapText="1"/>
    </xf>
    <xf numFmtId="0" fontId="52" fillId="25" borderId="46" xfId="0" applyFont="1" applyFill="1" applyBorder="1" applyAlignment="1">
      <alignment horizontal="center" vertical="center" wrapText="1"/>
    </xf>
    <xf numFmtId="0" fontId="52" fillId="25" borderId="47" xfId="0" applyFont="1" applyFill="1" applyBorder="1" applyAlignment="1">
      <alignment horizontal="center" vertical="center" wrapText="1"/>
    </xf>
    <xf numFmtId="0" fontId="52" fillId="25" borderId="49" xfId="0" applyFont="1" applyFill="1" applyBorder="1" applyAlignment="1">
      <alignment horizontal="center" vertical="center" wrapText="1"/>
    </xf>
    <xf numFmtId="0" fontId="52" fillId="25" borderId="50" xfId="0" applyFont="1" applyFill="1" applyBorder="1" applyAlignment="1">
      <alignment horizontal="center" vertical="center" wrapText="1"/>
    </xf>
    <xf numFmtId="0" fontId="52" fillId="25" borderId="51" xfId="0" applyFont="1" applyFill="1" applyBorder="1" applyAlignment="1">
      <alignment horizontal="center" vertical="center" wrapText="1"/>
    </xf>
    <xf numFmtId="0" fontId="59" fillId="0" borderId="45" xfId="0" applyFont="1" applyBorder="1" applyAlignment="1">
      <alignment horizontal="center" wrapText="1"/>
    </xf>
    <xf numFmtId="0" fontId="59" fillId="0" borderId="47" xfId="0" applyFont="1" applyBorder="1" applyAlignment="1">
      <alignment horizontal="center" wrapText="1"/>
    </xf>
    <xf numFmtId="0" fontId="59" fillId="0" borderId="48" xfId="0" applyFont="1" applyBorder="1" applyAlignment="1">
      <alignment horizontal="center" wrapText="1"/>
    </xf>
    <xf numFmtId="0" fontId="59" fillId="0" borderId="36" xfId="0" applyFont="1" applyBorder="1" applyAlignment="1">
      <alignment horizontal="center" wrapText="1"/>
    </xf>
    <xf numFmtId="0" fontId="52" fillId="25" borderId="15" xfId="0" applyFont="1" applyFill="1" applyBorder="1" applyAlignment="1">
      <alignment horizontal="center" vertical="center" wrapText="1"/>
    </xf>
    <xf numFmtId="0" fontId="52" fillId="25" borderId="19" xfId="0" applyFont="1" applyFill="1" applyBorder="1" applyAlignment="1">
      <alignment horizontal="center" vertical="center" wrapText="1"/>
    </xf>
    <xf numFmtId="0" fontId="48" fillId="16" borderId="43" xfId="0" applyFont="1" applyFill="1" applyBorder="1" applyAlignment="1">
      <alignment horizontal="center" vertical="center" wrapText="1"/>
    </xf>
    <xf numFmtId="0" fontId="48" fillId="16" borderId="44" xfId="0" applyFont="1" applyFill="1" applyBorder="1" applyAlignment="1">
      <alignment horizontal="center" vertical="center" wrapText="1"/>
    </xf>
    <xf numFmtId="0" fontId="48" fillId="0" borderId="26"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64"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68" xfId="0" applyFont="1" applyFill="1" applyBorder="1" applyAlignment="1">
      <alignment horizontal="center" vertical="center" wrapText="1"/>
    </xf>
    <xf numFmtId="0" fontId="69" fillId="0" borderId="71"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57" fillId="22" borderId="23" xfId="8" applyFont="1" applyFill="1" applyBorder="1" applyAlignment="1">
      <alignment horizontal="left" vertical="center" wrapText="1"/>
    </xf>
    <xf numFmtId="0" fontId="57" fillId="22" borderId="70" xfId="8" applyFont="1" applyFill="1" applyBorder="1" applyAlignment="1">
      <alignment horizontal="left" vertical="center" wrapText="1"/>
    </xf>
    <xf numFmtId="3" fontId="24" fillId="0" borderId="42" xfId="0" applyNumberFormat="1" applyFont="1" applyBorder="1" applyAlignment="1">
      <alignment horizontal="center" vertical="center"/>
    </xf>
    <xf numFmtId="3" fontId="24" fillId="0" borderId="43" xfId="0" applyNumberFormat="1" applyFont="1" applyBorder="1" applyAlignment="1">
      <alignment horizontal="center" vertical="center"/>
    </xf>
    <xf numFmtId="3" fontId="24" fillId="0" borderId="44" xfId="0" applyNumberFormat="1" applyFont="1" applyBorder="1" applyAlignment="1">
      <alignment horizontal="center" vertical="center"/>
    </xf>
    <xf numFmtId="0" fontId="70" fillId="0" borderId="42" xfId="0" applyFont="1" applyBorder="1" applyAlignment="1">
      <alignment horizontal="center" vertical="center"/>
    </xf>
    <xf numFmtId="0" fontId="70" fillId="0" borderId="43" xfId="0" applyFont="1" applyBorder="1" applyAlignment="1">
      <alignment horizontal="center" vertical="center"/>
    </xf>
    <xf numFmtId="0" fontId="70" fillId="0" borderId="44" xfId="0" applyFont="1" applyBorder="1" applyAlignment="1">
      <alignment horizontal="center" vertical="center"/>
    </xf>
    <xf numFmtId="0" fontId="64" fillId="22" borderId="75" xfId="8" applyFont="1" applyFill="1" applyBorder="1" applyAlignment="1">
      <alignment horizontal="left" vertical="center" wrapText="1"/>
    </xf>
    <xf numFmtId="0" fontId="64" fillId="22" borderId="23" xfId="8" applyFont="1" applyFill="1" applyBorder="1" applyAlignment="1">
      <alignment horizontal="left" vertical="center" wrapText="1"/>
    </xf>
    <xf numFmtId="0" fontId="64" fillId="22" borderId="70" xfId="8" applyFont="1" applyFill="1" applyBorder="1" applyAlignment="1">
      <alignment horizontal="left" vertical="center" wrapText="1"/>
    </xf>
    <xf numFmtId="0" fontId="68" fillId="22" borderId="26" xfId="8" applyFont="1" applyFill="1" applyBorder="1" applyAlignment="1">
      <alignment horizontal="center" vertical="center"/>
    </xf>
    <xf numFmtId="0" fontId="68" fillId="22" borderId="31" xfId="8" applyFont="1" applyFill="1" applyBorder="1" applyAlignment="1">
      <alignment horizontal="center" vertical="center"/>
    </xf>
    <xf numFmtId="0" fontId="57" fillId="22" borderId="75" xfId="8" applyFont="1" applyFill="1" applyBorder="1" applyAlignment="1">
      <alignment horizontal="left" vertical="center" wrapText="1"/>
    </xf>
    <xf numFmtId="0" fontId="68" fillId="22" borderId="30" xfId="8" applyFont="1" applyFill="1" applyBorder="1" applyAlignment="1">
      <alignment horizontal="center" vertical="center"/>
    </xf>
    <xf numFmtId="0" fontId="69" fillId="0" borderId="11" xfId="0" applyFont="1" applyFill="1" applyBorder="1" applyAlignment="1">
      <alignment horizontal="center" vertical="center" wrapText="1"/>
    </xf>
    <xf numFmtId="0" fontId="69" fillId="0" borderId="63"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57"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57" fillId="22" borderId="23" xfId="8" applyFont="1" applyFill="1" applyBorder="1" applyAlignment="1" applyProtection="1">
      <alignment horizontal="left" vertical="center" wrapText="1"/>
      <protection locked="0"/>
    </xf>
    <xf numFmtId="0" fontId="67" fillId="22" borderId="23" xfId="8" applyNumberFormat="1" applyFont="1" applyFill="1" applyBorder="1" applyAlignment="1">
      <alignment horizontal="left" vertical="center" wrapText="1"/>
    </xf>
    <xf numFmtId="0" fontId="14" fillId="0" borderId="45" xfId="0" applyFont="1" applyFill="1" applyBorder="1" applyAlignment="1">
      <alignment horizontal="left" vertical="center" wrapText="1"/>
    </xf>
    <xf numFmtId="0" fontId="14" fillId="0" borderId="69" xfId="0" applyFont="1" applyFill="1" applyBorder="1" applyAlignment="1">
      <alignment horizontal="left" vertical="center" wrapText="1"/>
    </xf>
    <xf numFmtId="0" fontId="14" fillId="0" borderId="76" xfId="0" applyFont="1" applyFill="1" applyBorder="1" applyAlignment="1">
      <alignment horizontal="left" vertical="center" wrapText="1"/>
    </xf>
    <xf numFmtId="0" fontId="64" fillId="22" borderId="76" xfId="8" applyFont="1" applyFill="1" applyBorder="1" applyAlignment="1">
      <alignment horizontal="left" vertical="center" wrapText="1"/>
    </xf>
    <xf numFmtId="0" fontId="64" fillId="22" borderId="49" xfId="8" applyFont="1" applyFill="1" applyBorder="1" applyAlignment="1">
      <alignment horizontal="left" vertical="center" wrapText="1"/>
    </xf>
    <xf numFmtId="0" fontId="64" fillId="22" borderId="69" xfId="8" applyFont="1" applyFill="1" applyBorder="1" applyAlignment="1">
      <alignment horizontal="left" vertical="center" wrapText="1"/>
    </xf>
    <xf numFmtId="0" fontId="57" fillId="22" borderId="45" xfId="8" applyFont="1" applyFill="1" applyBorder="1" applyAlignment="1" applyProtection="1">
      <alignment horizontal="left" vertical="center" wrapText="1"/>
      <protection locked="0"/>
    </xf>
    <xf numFmtId="0" fontId="57" fillId="22" borderId="69" xfId="8" applyFont="1" applyFill="1" applyBorder="1" applyAlignment="1" applyProtection="1">
      <alignment horizontal="left" vertical="center" wrapText="1"/>
      <protection locked="0"/>
    </xf>
    <xf numFmtId="0" fontId="57" fillId="22" borderId="76" xfId="8" applyFont="1" applyFill="1" applyBorder="1" applyAlignment="1" applyProtection="1">
      <alignment horizontal="left" vertical="center" wrapText="1"/>
      <protection locked="0"/>
    </xf>
    <xf numFmtId="0" fontId="57" fillId="22" borderId="49" xfId="8" applyFont="1" applyFill="1" applyBorder="1" applyAlignment="1" applyProtection="1">
      <alignment horizontal="left" vertical="center" wrapText="1"/>
      <protection locked="0"/>
    </xf>
    <xf numFmtId="3" fontId="68" fillId="22" borderId="15" xfId="8" applyNumberFormat="1" applyFont="1" applyFill="1" applyBorder="1" applyAlignment="1">
      <alignment horizontal="center" vertical="center"/>
    </xf>
    <xf numFmtId="3" fontId="68" fillId="22" borderId="57" xfId="8" applyNumberFormat="1" applyFont="1" applyFill="1" applyBorder="1" applyAlignment="1">
      <alignment horizontal="center" vertical="center"/>
    </xf>
    <xf numFmtId="3" fontId="68" fillId="22" borderId="19" xfId="8" applyNumberFormat="1" applyFont="1" applyFill="1" applyBorder="1" applyAlignment="1">
      <alignment horizontal="center" vertical="center"/>
    </xf>
    <xf numFmtId="0" fontId="57" fillId="22" borderId="23" xfId="8" applyNumberFormat="1" applyFont="1" applyFill="1" applyBorder="1" applyAlignment="1">
      <alignment horizontal="left" vertical="center" wrapText="1"/>
    </xf>
    <xf numFmtId="3" fontId="71" fillId="22" borderId="26" xfId="0" applyNumberFormat="1" applyFont="1" applyFill="1" applyBorder="1" applyAlignment="1">
      <alignment horizontal="center" vertical="center" wrapText="1"/>
    </xf>
    <xf numFmtId="3" fontId="71" fillId="22" borderId="30" xfId="0" applyNumberFormat="1" applyFont="1" applyFill="1" applyBorder="1" applyAlignment="1">
      <alignment horizontal="center" vertical="center" wrapText="1"/>
    </xf>
    <xf numFmtId="3" fontId="71" fillId="22" borderId="31" xfId="0" applyNumberFormat="1" applyFont="1" applyFill="1" applyBorder="1" applyAlignment="1">
      <alignment horizontal="center" vertical="center" wrapText="1"/>
    </xf>
    <xf numFmtId="0" fontId="37" fillId="23" borderId="42" xfId="4" applyFont="1" applyFill="1" applyBorder="1" applyAlignment="1">
      <alignment horizontal="center" vertical="center"/>
    </xf>
    <xf numFmtId="0" fontId="37" fillId="23" borderId="43" xfId="4" applyFont="1" applyFill="1" applyBorder="1" applyAlignment="1">
      <alignment horizontal="center" vertical="center"/>
    </xf>
    <xf numFmtId="0" fontId="37" fillId="23" borderId="44" xfId="4" applyFont="1" applyFill="1" applyBorder="1" applyAlignment="1">
      <alignment horizontal="center" vertical="center"/>
    </xf>
    <xf numFmtId="0" fontId="41" fillId="23" borderId="87" xfId="4" applyFont="1" applyFill="1" applyBorder="1" applyAlignment="1">
      <alignment horizontal="center" vertical="center" wrapText="1"/>
    </xf>
    <xf numFmtId="0" fontId="41" fillId="23" borderId="88" xfId="4" applyFont="1" applyFill="1" applyBorder="1" applyAlignment="1">
      <alignment horizontal="center" vertical="center" wrapText="1"/>
    </xf>
    <xf numFmtId="0" fontId="41" fillId="0" borderId="87" xfId="4" applyFont="1" applyBorder="1" applyAlignment="1">
      <alignment horizontal="center" vertical="center" wrapText="1"/>
    </xf>
    <xf numFmtId="0" fontId="41" fillId="0" borderId="88" xfId="4" applyFont="1" applyBorder="1" applyAlignment="1">
      <alignment horizontal="center" vertical="center" wrapText="1"/>
    </xf>
    <xf numFmtId="0" fontId="35" fillId="0" borderId="42" xfId="0" applyFont="1" applyBorder="1" applyAlignment="1">
      <alignment horizontal="center" wrapText="1"/>
    </xf>
    <xf numFmtId="0" fontId="35" fillId="0" borderId="44" xfId="0" applyFont="1" applyBorder="1" applyAlignment="1">
      <alignment horizontal="center" wrapText="1"/>
    </xf>
    <xf numFmtId="0" fontId="35" fillId="0" borderId="11" xfId="0" applyFont="1" applyBorder="1" applyAlignment="1">
      <alignment horizontal="center" vertical="center"/>
    </xf>
    <xf numFmtId="0" fontId="35" fillId="0" borderId="71" xfId="0" applyFont="1" applyBorder="1" applyAlignment="1">
      <alignment horizontal="center" vertical="center"/>
    </xf>
    <xf numFmtId="0" fontId="35" fillId="0" borderId="12" xfId="0" applyFont="1" applyBorder="1" applyAlignment="1">
      <alignment horizontal="center" vertical="center"/>
    </xf>
    <xf numFmtId="0" fontId="35" fillId="0" borderId="63" xfId="0" applyFont="1" applyBorder="1" applyAlignment="1">
      <alignment horizontal="center" vertical="center"/>
    </xf>
    <xf numFmtId="0" fontId="35" fillId="0" borderId="15" xfId="0" applyFont="1" applyBorder="1" applyAlignment="1">
      <alignment horizontal="center" vertical="center" wrapText="1"/>
    </xf>
    <xf numFmtId="0" fontId="35" fillId="0" borderId="19" xfId="0" applyFont="1" applyBorder="1" applyAlignment="1">
      <alignment horizontal="center" vertical="center" wrapText="1"/>
    </xf>
    <xf numFmtId="0" fontId="30" fillId="22" borderId="28" xfId="0" applyFont="1" applyFill="1" applyBorder="1" applyAlignment="1">
      <alignment horizontal="left" vertical="center" wrapText="1"/>
    </xf>
    <xf numFmtId="0" fontId="30" fillId="0" borderId="28" xfId="0" applyFont="1" applyBorder="1" applyAlignment="1">
      <alignment horizontal="left" vertical="center" wrapText="1"/>
    </xf>
    <xf numFmtId="0" fontId="54" fillId="0" borderId="53" xfId="0" applyFont="1" applyBorder="1" applyAlignment="1">
      <alignment horizontal="center" vertical="center" wrapText="1"/>
    </xf>
    <xf numFmtId="0" fontId="24" fillId="0" borderId="56" xfId="0" applyFont="1" applyBorder="1" applyAlignment="1">
      <alignment horizontal="center" vertical="center" wrapText="1"/>
    </xf>
    <xf numFmtId="0" fontId="24" fillId="0" borderId="55" xfId="0" applyFont="1" applyBorder="1" applyAlignment="1">
      <alignment horizontal="center" vertical="center" wrapText="1"/>
    </xf>
    <xf numFmtId="0" fontId="48" fillId="18" borderId="46" xfId="0" applyFont="1" applyFill="1" applyBorder="1" applyAlignment="1">
      <alignment horizontal="left" vertical="center" wrapText="1"/>
    </xf>
    <xf numFmtId="0" fontId="14" fillId="18" borderId="46" xfId="0" applyFont="1" applyFill="1" applyBorder="1" applyAlignment="1">
      <alignment horizontal="left" vertical="center" wrapText="1"/>
    </xf>
    <xf numFmtId="0" fontId="14" fillId="18" borderId="47" xfId="0" applyFont="1" applyFill="1" applyBorder="1" applyAlignment="1">
      <alignment horizontal="left" vertical="center" wrapText="1"/>
    </xf>
    <xf numFmtId="0" fontId="14" fillId="0" borderId="28"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4" fillId="0" borderId="28" xfId="0" applyFont="1" applyBorder="1" applyAlignment="1">
      <alignment horizontal="left" vertical="center" wrapText="1"/>
    </xf>
    <xf numFmtId="0" fontId="24" fillId="0" borderId="55" xfId="0" applyFont="1" applyBorder="1" applyAlignment="1">
      <alignment horizontal="left" vertical="center" wrapText="1"/>
    </xf>
    <xf numFmtId="0" fontId="30" fillId="0" borderId="28" xfId="0" applyFont="1" applyBorder="1" applyAlignment="1">
      <alignment horizontal="center" vertical="center" wrapText="1"/>
    </xf>
    <xf numFmtId="3" fontId="14" fillId="0" borderId="29" xfId="0" applyNumberFormat="1" applyFont="1" applyBorder="1" applyAlignment="1">
      <alignment horizontal="center" vertical="center" wrapText="1"/>
    </xf>
    <xf numFmtId="3" fontId="14" fillId="0" borderId="73" xfId="0" applyNumberFormat="1" applyFont="1" applyBorder="1" applyAlignment="1">
      <alignment horizontal="center" vertical="center" wrapText="1"/>
    </xf>
    <xf numFmtId="3" fontId="14" fillId="0" borderId="60" xfId="0" applyNumberFormat="1" applyFont="1" applyBorder="1" applyAlignment="1">
      <alignment horizontal="center" vertical="center" wrapText="1"/>
    </xf>
    <xf numFmtId="0" fontId="14" fillId="5" borderId="28" xfId="0" applyFont="1" applyFill="1" applyBorder="1" applyAlignment="1">
      <alignment horizontal="left" vertical="center" wrapText="1"/>
    </xf>
    <xf numFmtId="0" fontId="48" fillId="17" borderId="45" xfId="0" applyFont="1" applyFill="1" applyBorder="1" applyAlignment="1">
      <alignment horizontal="left" vertical="center" wrapText="1"/>
    </xf>
    <xf numFmtId="0" fontId="14" fillId="17" borderId="46" xfId="0" applyFont="1" applyFill="1" applyBorder="1" applyAlignment="1">
      <alignment horizontal="left" vertical="center" wrapText="1"/>
    </xf>
    <xf numFmtId="0" fontId="14" fillId="17" borderId="47" xfId="0" applyFont="1" applyFill="1" applyBorder="1" applyAlignment="1">
      <alignment horizontal="left" vertical="center" wrapText="1"/>
    </xf>
    <xf numFmtId="3" fontId="14" fillId="5" borderId="28" xfId="0" applyNumberFormat="1" applyFont="1" applyFill="1" applyBorder="1" applyAlignment="1">
      <alignment horizontal="center" vertical="center" wrapText="1"/>
    </xf>
    <xf numFmtId="3" fontId="14" fillId="0" borderId="53" xfId="0" applyNumberFormat="1" applyFont="1" applyFill="1" applyBorder="1" applyAlignment="1">
      <alignment horizontal="center" vertical="center" wrapText="1"/>
    </xf>
    <xf numFmtId="0" fontId="24" fillId="0" borderId="42" xfId="0" applyFont="1" applyBorder="1" applyAlignment="1">
      <alignment horizontal="center" vertical="center"/>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30" fillId="0" borderId="66" xfId="0" applyFont="1" applyBorder="1" applyAlignment="1">
      <alignment horizontal="center" vertical="center" wrapText="1"/>
    </xf>
    <xf numFmtId="0" fontId="30" fillId="0" borderId="59" xfId="0" applyFont="1" applyBorder="1" applyAlignment="1">
      <alignment horizontal="center" vertical="center" wrapText="1"/>
    </xf>
    <xf numFmtId="0" fontId="30" fillId="0" borderId="54" xfId="0" applyFont="1" applyBorder="1" applyAlignment="1">
      <alignment horizontal="center" vertical="center" wrapText="1"/>
    </xf>
    <xf numFmtId="0" fontId="24" fillId="0" borderId="18" xfId="0" applyFont="1" applyBorder="1" applyAlignment="1">
      <alignment horizontal="left" vertical="center" wrapText="1"/>
    </xf>
    <xf numFmtId="0" fontId="24" fillId="0" borderId="24" xfId="0" applyFont="1" applyBorder="1" applyAlignment="1">
      <alignment horizontal="left" vertical="center" wrapText="1"/>
    </xf>
    <xf numFmtId="0" fontId="24" fillId="0" borderId="6" xfId="0" applyFont="1" applyBorder="1" applyAlignment="1">
      <alignment horizontal="left" vertical="center" wrapText="1"/>
    </xf>
    <xf numFmtId="0" fontId="24" fillId="0" borderId="27" xfId="0" applyFont="1" applyBorder="1" applyAlignment="1">
      <alignment horizontal="left" vertical="center" wrapText="1"/>
    </xf>
    <xf numFmtId="0" fontId="14" fillId="5" borderId="28"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14" fillId="0" borderId="52" xfId="0" applyFont="1" applyFill="1" applyBorder="1" applyAlignment="1">
      <alignment horizontal="center" vertical="center" wrapText="1"/>
    </xf>
    <xf numFmtId="0" fontId="48" fillId="21" borderId="14" xfId="0" applyFont="1" applyFill="1" applyBorder="1" applyAlignment="1">
      <alignment horizontal="left" vertical="center" wrapText="1"/>
    </xf>
    <xf numFmtId="0" fontId="14" fillId="21" borderId="0" xfId="0" applyFont="1" applyFill="1" applyBorder="1" applyAlignment="1">
      <alignment horizontal="left" vertical="center" wrapText="1"/>
    </xf>
    <xf numFmtId="0" fontId="14" fillId="21" borderId="59" xfId="0" applyFont="1" applyFill="1" applyBorder="1" applyAlignment="1">
      <alignment horizontal="left" vertical="center" wrapText="1"/>
    </xf>
    <xf numFmtId="0" fontId="63" fillId="0" borderId="53" xfId="0" applyFont="1" applyFill="1" applyBorder="1" applyAlignment="1">
      <alignment horizontal="center" vertical="center" wrapText="1"/>
    </xf>
    <xf numFmtId="0" fontId="63" fillId="0" borderId="28" xfId="0" applyFont="1" applyFill="1" applyBorder="1" applyAlignment="1">
      <alignment horizontal="center" vertical="center" wrapText="1"/>
    </xf>
    <xf numFmtId="3" fontId="14" fillId="0" borderId="52" xfId="0" applyNumberFormat="1" applyFont="1" applyFill="1" applyBorder="1" applyAlignment="1">
      <alignment horizontal="center" vertical="center" wrapText="1"/>
    </xf>
    <xf numFmtId="3" fontId="14" fillId="0" borderId="66" xfId="0" applyNumberFormat="1" applyFont="1" applyBorder="1" applyAlignment="1">
      <alignment horizontal="center" vertical="center" wrapText="1"/>
    </xf>
    <xf numFmtId="3" fontId="14" fillId="0" borderId="16" xfId="0" applyNumberFormat="1" applyFont="1" applyBorder="1" applyAlignment="1">
      <alignment horizontal="center" vertical="center" wrapText="1"/>
    </xf>
    <xf numFmtId="3" fontId="14" fillId="0" borderId="17"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0" fontId="30" fillId="0" borderId="28" xfId="0" applyFont="1" applyFill="1" applyBorder="1" applyAlignment="1">
      <alignment horizontal="center" vertical="center" wrapText="1"/>
    </xf>
    <xf numFmtId="0" fontId="48" fillId="21" borderId="10" xfId="0" applyFont="1" applyFill="1" applyBorder="1" applyAlignment="1">
      <alignment horizontal="left" vertical="center" wrapText="1"/>
    </xf>
    <xf numFmtId="0" fontId="14" fillId="21" borderId="8" xfId="0" applyFont="1" applyFill="1" applyBorder="1" applyAlignment="1">
      <alignment horizontal="left" vertical="center" wrapText="1"/>
    </xf>
    <xf numFmtId="0" fontId="14" fillId="21" borderId="52" xfId="0" applyFont="1" applyFill="1" applyBorder="1" applyAlignment="1">
      <alignment horizontal="left" vertical="center" wrapText="1"/>
    </xf>
    <xf numFmtId="3" fontId="14" fillId="0" borderId="28" xfId="0" applyNumberFormat="1" applyFont="1" applyFill="1" applyBorder="1" applyAlignment="1">
      <alignment horizontal="center" vertical="center" wrapText="1"/>
    </xf>
    <xf numFmtId="3" fontId="14" fillId="0" borderId="28" xfId="0" applyNumberFormat="1" applyFont="1" applyBorder="1" applyAlignment="1">
      <alignment horizontal="center" vertical="center" wrapText="1"/>
    </xf>
    <xf numFmtId="3" fontId="55" fillId="0" borderId="42" xfId="0" applyNumberFormat="1" applyFont="1" applyBorder="1" applyAlignment="1">
      <alignment horizontal="center" vertical="center"/>
    </xf>
    <xf numFmtId="3" fontId="55" fillId="0" borderId="43" xfId="0" applyNumberFormat="1" applyFont="1" applyBorder="1" applyAlignment="1">
      <alignment horizontal="center" vertical="center"/>
    </xf>
    <xf numFmtId="3" fontId="55" fillId="0" borderId="44" xfId="0" applyNumberFormat="1" applyFont="1" applyBorder="1" applyAlignment="1">
      <alignment horizontal="center" vertical="center"/>
    </xf>
    <xf numFmtId="0" fontId="56" fillId="5" borderId="28" xfId="0" applyFont="1" applyFill="1" applyBorder="1" applyAlignment="1">
      <alignment horizontal="center" vertical="center" wrapText="1"/>
    </xf>
    <xf numFmtId="0" fontId="0" fillId="0" borderId="28" xfId="0" applyBorder="1"/>
    <xf numFmtId="0" fontId="56" fillId="0" borderId="28" xfId="0" applyFont="1" applyBorder="1" applyAlignment="1">
      <alignment horizontal="center" vertical="center" wrapText="1"/>
    </xf>
    <xf numFmtId="0" fontId="55" fillId="0" borderId="28" xfId="0" applyFont="1" applyBorder="1" applyAlignment="1">
      <alignment horizontal="left" vertical="center" wrapText="1"/>
    </xf>
    <xf numFmtId="0" fontId="56" fillId="0" borderId="26" xfId="0" applyFont="1" applyBorder="1" applyAlignment="1">
      <alignment horizontal="center" vertical="center" wrapText="1"/>
    </xf>
    <xf numFmtId="0" fontId="56" fillId="0" borderId="30" xfId="0" applyFont="1" applyBorder="1" applyAlignment="1">
      <alignment horizontal="center" vertical="center" wrapText="1"/>
    </xf>
    <xf numFmtId="0" fontId="56" fillId="0" borderId="31" xfId="0" applyFont="1" applyBorder="1" applyAlignment="1">
      <alignment horizontal="center" vertical="center" wrapText="1"/>
    </xf>
    <xf numFmtId="0" fontId="63" fillId="0" borderId="33" xfId="0" applyFont="1" applyBorder="1" applyAlignment="1">
      <alignment horizontal="center" vertical="center"/>
    </xf>
    <xf numFmtId="0" fontId="63" fillId="0" borderId="34" xfId="0" applyFont="1" applyBorder="1" applyAlignment="1">
      <alignment horizontal="center" vertical="center"/>
    </xf>
    <xf numFmtId="0" fontId="63" fillId="0" borderId="37" xfId="0" applyFont="1" applyBorder="1" applyAlignment="1">
      <alignment horizontal="center" vertical="center"/>
    </xf>
    <xf numFmtId="0" fontId="56" fillId="0" borderId="27" xfId="0" applyFont="1" applyBorder="1" applyAlignment="1">
      <alignment horizontal="center" vertical="center" wrapText="1"/>
    </xf>
    <xf numFmtId="3" fontId="56" fillId="0" borderId="67" xfId="0" applyNumberFormat="1" applyFont="1" applyBorder="1" applyAlignment="1">
      <alignment horizontal="center" vertical="center" wrapText="1"/>
    </xf>
    <xf numFmtId="3" fontId="56" fillId="0" borderId="73" xfId="0" applyNumberFormat="1" applyFont="1" applyBorder="1" applyAlignment="1">
      <alignment horizontal="center" vertical="center" wrapText="1"/>
    </xf>
    <xf numFmtId="3" fontId="56" fillId="0" borderId="60" xfId="0" applyNumberFormat="1" applyFont="1" applyBorder="1" applyAlignment="1">
      <alignment horizontal="center" vertical="center" wrapText="1"/>
    </xf>
    <xf numFmtId="3" fontId="56" fillId="0" borderId="39" xfId="0" applyNumberFormat="1" applyFont="1" applyBorder="1" applyAlignment="1">
      <alignment horizontal="center" vertical="center" wrapText="1"/>
    </xf>
    <xf numFmtId="3" fontId="56" fillId="0" borderId="40" xfId="0" applyNumberFormat="1" applyFont="1" applyBorder="1" applyAlignment="1">
      <alignment horizontal="center" vertical="center" wrapText="1"/>
    </xf>
    <xf numFmtId="3" fontId="56" fillId="0" borderId="62" xfId="0" applyNumberFormat="1" applyFont="1" applyBorder="1" applyAlignment="1">
      <alignment horizontal="center" vertical="center" wrapText="1"/>
    </xf>
    <xf numFmtId="3" fontId="56" fillId="0" borderId="28" xfId="0" applyNumberFormat="1" applyFont="1" applyFill="1" applyBorder="1" applyAlignment="1">
      <alignment horizontal="center" vertical="center" wrapText="1"/>
    </xf>
    <xf numFmtId="3" fontId="56" fillId="0" borderId="5" xfId="0" applyNumberFormat="1" applyFont="1" applyFill="1" applyBorder="1" applyAlignment="1">
      <alignment horizontal="center" vertical="center" wrapText="1"/>
    </xf>
    <xf numFmtId="3" fontId="56" fillId="0" borderId="29" xfId="0" applyNumberFormat="1" applyFont="1" applyFill="1" applyBorder="1" applyAlignment="1">
      <alignment horizontal="center" vertical="center" wrapText="1"/>
    </xf>
    <xf numFmtId="3" fontId="56" fillId="0" borderId="2" xfId="0" applyNumberFormat="1" applyFont="1" applyFill="1" applyBorder="1" applyAlignment="1">
      <alignment horizontal="center" vertical="center" wrapText="1"/>
    </xf>
    <xf numFmtId="3" fontId="56" fillId="0" borderId="32" xfId="0" applyNumberFormat="1" applyFont="1" applyFill="1" applyBorder="1" applyAlignment="1">
      <alignment horizontal="center" vertical="center" wrapText="1"/>
    </xf>
    <xf numFmtId="3" fontId="56" fillId="0" borderId="38" xfId="0" applyNumberFormat="1" applyFont="1" applyFill="1" applyBorder="1" applyAlignment="1">
      <alignment horizontal="center" vertical="center" wrapText="1"/>
    </xf>
    <xf numFmtId="3" fontId="62" fillId="5" borderId="28" xfId="0" applyNumberFormat="1" applyFont="1" applyFill="1" applyBorder="1" applyAlignment="1">
      <alignment horizontal="center" vertical="center"/>
    </xf>
    <xf numFmtId="3" fontId="62" fillId="5" borderId="56" xfId="0" applyNumberFormat="1" applyFont="1" applyFill="1" applyBorder="1" applyAlignment="1">
      <alignment horizontal="center" vertical="center"/>
    </xf>
    <xf numFmtId="3" fontId="65" fillId="0" borderId="12" xfId="0" applyNumberFormat="1" applyFont="1" applyFill="1" applyBorder="1" applyAlignment="1">
      <alignment horizontal="center" vertical="center" wrapText="1"/>
    </xf>
    <xf numFmtId="3" fontId="65" fillId="0" borderId="13" xfId="0" applyNumberFormat="1" applyFont="1" applyFill="1" applyBorder="1" applyAlignment="1">
      <alignment horizontal="center" vertical="center" wrapText="1"/>
    </xf>
    <xf numFmtId="3" fontId="56" fillId="0" borderId="11" xfId="0" applyNumberFormat="1" applyFont="1" applyBorder="1" applyAlignment="1">
      <alignment horizontal="center" vertical="center" wrapText="1"/>
    </xf>
    <xf numFmtId="3" fontId="56" fillId="0" borderId="12" xfId="0" applyNumberFormat="1" applyFont="1" applyBorder="1" applyAlignment="1">
      <alignment horizontal="center" vertical="center" wrapText="1"/>
    </xf>
    <xf numFmtId="3" fontId="56" fillId="0" borderId="13" xfId="0" applyNumberFormat="1" applyFont="1" applyBorder="1" applyAlignment="1">
      <alignment horizontal="center" vertical="center" wrapText="1"/>
    </xf>
    <xf numFmtId="3" fontId="63" fillId="0" borderId="42" xfId="0" applyNumberFormat="1" applyFont="1" applyBorder="1" applyAlignment="1">
      <alignment horizontal="center" vertical="center"/>
    </xf>
    <xf numFmtId="3" fontId="63" fillId="0" borderId="43" xfId="0" applyNumberFormat="1" applyFont="1" applyBorder="1" applyAlignment="1">
      <alignment horizontal="center" vertical="center"/>
    </xf>
    <xf numFmtId="3" fontId="63" fillId="0" borderId="44" xfId="0" applyNumberFormat="1" applyFont="1" applyBorder="1" applyAlignment="1">
      <alignment horizontal="center" vertical="center"/>
    </xf>
    <xf numFmtId="0" fontId="14" fillId="0" borderId="10" xfId="7" applyFont="1" applyBorder="1" applyAlignment="1">
      <alignment horizontal="center" vertical="center" wrapText="1"/>
    </xf>
    <xf numFmtId="0" fontId="14" fillId="0" borderId="52" xfId="7" applyFont="1" applyBorder="1" applyAlignment="1">
      <alignment horizontal="center" vertical="center" wrapText="1"/>
    </xf>
    <xf numFmtId="0" fontId="14" fillId="0" borderId="14" xfId="7" applyFont="1" applyBorder="1" applyAlignment="1">
      <alignment horizontal="center" vertical="center" wrapText="1"/>
    </xf>
    <xf numFmtId="0" fontId="14" fillId="0" borderId="59" xfId="7" applyFont="1" applyBorder="1" applyAlignment="1">
      <alignment horizontal="center" vertical="center" wrapText="1"/>
    </xf>
    <xf numFmtId="0" fontId="14" fillId="0" borderId="18" xfId="7" applyFont="1" applyBorder="1" applyAlignment="1">
      <alignment horizontal="center" vertical="center" wrapText="1"/>
    </xf>
    <xf numFmtId="0" fontId="14" fillId="0" borderId="54" xfId="7" applyFont="1" applyBorder="1" applyAlignment="1">
      <alignment horizontal="center" vertical="center" wrapText="1"/>
    </xf>
    <xf numFmtId="0" fontId="25" fillId="2" borderId="10" xfId="7" applyFont="1" applyFill="1" applyBorder="1" applyAlignment="1">
      <alignment horizontal="center" vertical="center" wrapText="1"/>
    </xf>
    <xf numFmtId="0" fontId="25" fillId="2" borderId="8" xfId="7" applyFont="1" applyFill="1" applyBorder="1" applyAlignment="1">
      <alignment horizontal="center" vertical="center" wrapText="1"/>
    </xf>
    <xf numFmtId="0" fontId="25" fillId="2" borderId="52" xfId="7" applyFont="1" applyFill="1" applyBorder="1" applyAlignment="1">
      <alignment horizontal="center" vertical="center" wrapText="1"/>
    </xf>
    <xf numFmtId="0" fontId="25" fillId="2" borderId="14" xfId="7" applyFont="1" applyFill="1" applyBorder="1" applyAlignment="1">
      <alignment horizontal="center" vertical="center" wrapText="1"/>
    </xf>
    <xf numFmtId="0" fontId="25" fillId="2" borderId="0" xfId="7" applyFont="1" applyFill="1" applyBorder="1" applyAlignment="1">
      <alignment horizontal="center" vertical="center" wrapText="1"/>
    </xf>
    <xf numFmtId="0" fontId="25" fillId="2" borderId="59" xfId="7" applyFont="1" applyFill="1" applyBorder="1" applyAlignment="1">
      <alignment horizontal="center" vertical="center" wrapText="1"/>
    </xf>
    <xf numFmtId="0" fontId="25" fillId="2" borderId="18" xfId="7" applyFont="1" applyFill="1" applyBorder="1" applyAlignment="1">
      <alignment horizontal="center" vertical="center" wrapText="1"/>
    </xf>
    <xf numFmtId="0" fontId="25" fillId="2" borderId="24" xfId="7" applyFont="1" applyFill="1" applyBorder="1" applyAlignment="1">
      <alignment horizontal="center" vertical="center" wrapText="1"/>
    </xf>
    <xf numFmtId="0" fontId="25" fillId="2" borderId="54" xfId="7" applyFont="1" applyFill="1" applyBorder="1" applyAlignment="1">
      <alignment horizontal="center" vertical="center" wrapText="1"/>
    </xf>
    <xf numFmtId="41" fontId="10" fillId="0" borderId="28" xfId="1" applyFont="1" applyBorder="1" applyAlignment="1">
      <alignment horizontal="center" vertical="center" wrapText="1"/>
    </xf>
    <xf numFmtId="41" fontId="10" fillId="0" borderId="28" xfId="1" applyFont="1" applyBorder="1" applyAlignment="1">
      <alignment horizontal="center" vertical="center"/>
    </xf>
    <xf numFmtId="0" fontId="14" fillId="0" borderId="16" xfId="7" applyFont="1" applyBorder="1" applyAlignment="1">
      <alignment horizontal="center" vertical="center" wrapText="1"/>
    </xf>
    <xf numFmtId="0" fontId="14" fillId="0" borderId="55" xfId="7" applyFont="1" applyBorder="1" applyAlignment="1">
      <alignment horizontal="center" vertical="center" wrapText="1"/>
    </xf>
    <xf numFmtId="0" fontId="10" fillId="0" borderId="28" xfId="7" applyFont="1" applyBorder="1" applyAlignment="1">
      <alignment horizontal="justify" vertical="justify"/>
    </xf>
    <xf numFmtId="0" fontId="10" fillId="0" borderId="28" xfId="7" applyFont="1" applyBorder="1" applyAlignment="1">
      <alignment horizontal="center" vertical="center" wrapText="1"/>
    </xf>
    <xf numFmtId="0" fontId="10" fillId="0" borderId="28" xfId="7" applyFont="1" applyFill="1" applyBorder="1" applyAlignment="1">
      <alignment horizontal="center" vertical="center"/>
    </xf>
    <xf numFmtId="0" fontId="26" fillId="0" borderId="53" xfId="14" applyFont="1" applyFill="1" applyBorder="1" applyAlignment="1" applyProtection="1">
      <alignment horizontal="center" vertical="center"/>
    </xf>
    <xf numFmtId="0" fontId="26" fillId="0" borderId="55" xfId="14" applyFont="1" applyFill="1" applyBorder="1" applyAlignment="1" applyProtection="1">
      <alignment horizontal="center" vertical="center"/>
    </xf>
    <xf numFmtId="0" fontId="10" fillId="0" borderId="28" xfId="7" applyFont="1" applyBorder="1" applyAlignment="1">
      <alignment horizontal="center" vertical="center"/>
    </xf>
    <xf numFmtId="0" fontId="10" fillId="0" borderId="28" xfId="7" applyFont="1" applyFill="1" applyBorder="1" applyAlignment="1">
      <alignment horizontal="left" vertical="center"/>
    </xf>
    <xf numFmtId="0" fontId="10" fillId="0" borderId="28" xfId="7" applyFont="1" applyBorder="1" applyAlignment="1">
      <alignment horizontal="left" vertical="center"/>
    </xf>
    <xf numFmtId="0" fontId="10" fillId="2" borderId="5" xfId="7" applyFont="1" applyFill="1" applyBorder="1" applyAlignment="1">
      <alignment horizontal="center"/>
    </xf>
    <xf numFmtId="0" fontId="14" fillId="0" borderId="53" xfId="7" applyFont="1" applyBorder="1" applyAlignment="1">
      <alignment horizontal="center" vertical="center" wrapText="1"/>
    </xf>
    <xf numFmtId="0" fontId="14" fillId="0" borderId="56" xfId="7" applyFont="1" applyBorder="1" applyAlignment="1">
      <alignment horizontal="center" vertical="center" wrapText="1"/>
    </xf>
    <xf numFmtId="0" fontId="24" fillId="2" borderId="8" xfId="7" applyFont="1" applyFill="1" applyBorder="1" applyAlignment="1">
      <alignment horizontal="left"/>
    </xf>
    <xf numFmtId="0" fontId="24" fillId="2" borderId="0" xfId="7" applyFont="1" applyFill="1" applyBorder="1" applyAlignment="1">
      <alignment horizontal="left"/>
    </xf>
    <xf numFmtId="0" fontId="27" fillId="2" borderId="0" xfId="14" applyFont="1" applyFill="1" applyBorder="1" applyAlignment="1" applyProtection="1">
      <alignment horizontal="center" vertical="center"/>
    </xf>
    <xf numFmtId="0" fontId="10" fillId="0" borderId="5" xfId="7" applyFont="1" applyFill="1" applyBorder="1" applyAlignment="1">
      <alignment horizontal="left" vertical="center"/>
    </xf>
    <xf numFmtId="0" fontId="10" fillId="0" borderId="27" xfId="7" applyFont="1" applyFill="1" applyBorder="1" applyAlignment="1">
      <alignment horizontal="left" vertical="center"/>
    </xf>
    <xf numFmtId="0" fontId="10" fillId="0" borderId="53" xfId="7" applyFont="1" applyFill="1" applyBorder="1" applyAlignment="1">
      <alignment horizontal="center" vertical="center"/>
    </xf>
    <xf numFmtId="0" fontId="10" fillId="0" borderId="56" xfId="7" applyFont="1" applyFill="1" applyBorder="1" applyAlignment="1">
      <alignment horizontal="center" vertical="center"/>
    </xf>
    <xf numFmtId="0" fontId="10" fillId="0" borderId="55" xfId="7" applyFont="1" applyFill="1" applyBorder="1" applyAlignment="1">
      <alignment horizontal="center" vertical="center"/>
    </xf>
    <xf numFmtId="0" fontId="14" fillId="2" borderId="55" xfId="7" applyFont="1" applyFill="1" applyBorder="1" applyAlignment="1">
      <alignment horizontal="center" vertical="center"/>
    </xf>
    <xf numFmtId="0" fontId="14" fillId="2" borderId="18" xfId="7" applyFont="1" applyFill="1" applyBorder="1" applyAlignment="1">
      <alignment horizontal="center" vertical="center"/>
    </xf>
    <xf numFmtId="0" fontId="14" fillId="0" borderId="11" xfId="7" applyFont="1" applyBorder="1" applyAlignment="1">
      <alignment horizontal="center" vertical="center" wrapText="1"/>
    </xf>
    <xf numFmtId="0" fontId="14" fillId="0" borderId="12" xfId="7" applyFont="1" applyBorder="1" applyAlignment="1">
      <alignment horizontal="center" vertical="center" wrapText="1"/>
    </xf>
    <xf numFmtId="0" fontId="14" fillId="0" borderId="13" xfId="7" applyFont="1" applyBorder="1" applyAlignment="1">
      <alignment horizontal="center" vertical="center" wrapText="1"/>
    </xf>
    <xf numFmtId="0" fontId="14" fillId="0" borderId="5" xfId="7" applyFont="1" applyBorder="1" applyAlignment="1">
      <alignment horizontal="center" vertical="center"/>
    </xf>
    <xf numFmtId="0" fontId="14" fillId="0" borderId="6" xfId="7" applyFont="1" applyBorder="1" applyAlignment="1">
      <alignment horizontal="center" vertical="center"/>
    </xf>
    <xf numFmtId="0" fontId="14" fillId="0" borderId="27" xfId="7" applyFont="1" applyBorder="1" applyAlignment="1">
      <alignment horizontal="center" vertical="center"/>
    </xf>
    <xf numFmtId="0" fontId="30" fillId="2" borderId="28" xfId="7" applyFont="1" applyFill="1" applyBorder="1" applyAlignment="1">
      <alignment horizontal="center" vertical="center"/>
    </xf>
    <xf numFmtId="0" fontId="14" fillId="0" borderId="5" xfId="7" applyFont="1" applyBorder="1" applyAlignment="1">
      <alignment horizontal="center" vertical="center" wrapText="1"/>
    </xf>
    <xf numFmtId="0" fontId="14" fillId="0" borderId="27" xfId="7" applyFont="1" applyBorder="1" applyAlignment="1">
      <alignment horizontal="center" vertical="center" wrapText="1"/>
    </xf>
    <xf numFmtId="0" fontId="29" fillId="7" borderId="28" xfId="7" applyFont="1" applyFill="1" applyBorder="1" applyAlignment="1">
      <alignment horizontal="center" vertical="center" wrapText="1"/>
    </xf>
    <xf numFmtId="0" fontId="14" fillId="7" borderId="28" xfId="7" applyFont="1" applyFill="1" applyBorder="1" applyAlignment="1">
      <alignment horizontal="center" vertical="center" wrapText="1"/>
    </xf>
    <xf numFmtId="0" fontId="14" fillId="6" borderId="5" xfId="7" applyFont="1" applyFill="1" applyBorder="1" applyAlignment="1">
      <alignment horizontal="center" vertical="center" wrapText="1"/>
    </xf>
    <xf numFmtId="0" fontId="14" fillId="6" borderId="27" xfId="7" applyFont="1" applyFill="1" applyBorder="1" applyAlignment="1">
      <alignment horizontal="center" vertical="center" wrapText="1"/>
    </xf>
    <xf numFmtId="0" fontId="14" fillId="16" borderId="5" xfId="7" applyFont="1" applyFill="1" applyBorder="1" applyAlignment="1">
      <alignment horizontal="center" vertical="center" wrapText="1"/>
    </xf>
    <xf numFmtId="0" fontId="14" fillId="16" borderId="27" xfId="7" applyFont="1" applyFill="1" applyBorder="1" applyAlignment="1">
      <alignment horizontal="center" vertical="center" wrapText="1"/>
    </xf>
    <xf numFmtId="0" fontId="30" fillId="2" borderId="5" xfId="7" applyFont="1" applyFill="1" applyBorder="1" applyAlignment="1">
      <alignment horizontal="center" vertical="center" wrapText="1"/>
    </xf>
    <xf numFmtId="0" fontId="30" fillId="2" borderId="27" xfId="7" applyFont="1" applyFill="1" applyBorder="1" applyAlignment="1">
      <alignment horizontal="center" vertical="center" wrapText="1"/>
    </xf>
    <xf numFmtId="0" fontId="10" fillId="2" borderId="53" xfId="7" applyFont="1" applyFill="1" applyBorder="1" applyAlignment="1">
      <alignment horizontal="center"/>
    </xf>
    <xf numFmtId="0" fontId="10" fillId="2" borderId="56" xfId="7" applyFont="1" applyFill="1" applyBorder="1" applyAlignment="1">
      <alignment horizontal="center"/>
    </xf>
    <xf numFmtId="0" fontId="10" fillId="2" borderId="55" xfId="7" applyFont="1" applyFill="1" applyBorder="1" applyAlignment="1">
      <alignment horizontal="center"/>
    </xf>
    <xf numFmtId="0" fontId="30" fillId="2" borderId="53" xfId="7" applyFont="1" applyFill="1" applyBorder="1" applyAlignment="1">
      <alignment horizontal="center" vertical="center" wrapText="1"/>
    </xf>
    <xf numFmtId="0" fontId="30" fillId="2" borderId="55" xfId="7" applyFont="1" applyFill="1" applyBorder="1" applyAlignment="1">
      <alignment horizontal="center" vertical="center" wrapText="1"/>
    </xf>
    <xf numFmtId="0" fontId="19" fillId="0" borderId="10" xfId="9" applyFont="1" applyFill="1" applyBorder="1" applyAlignment="1">
      <alignment horizontal="center" vertical="center"/>
    </xf>
    <xf numFmtId="0" fontId="19" fillId="0" borderId="52" xfId="9" applyFont="1" applyFill="1" applyBorder="1" applyAlignment="1">
      <alignment horizontal="center" vertical="center"/>
    </xf>
    <xf numFmtId="0" fontId="10" fillId="0" borderId="15" xfId="9" applyFont="1" applyFill="1" applyBorder="1" applyAlignment="1">
      <alignment horizontal="center" vertical="center"/>
    </xf>
    <xf numFmtId="0" fontId="10" fillId="0" borderId="57" xfId="9" applyFont="1" applyFill="1" applyBorder="1" applyAlignment="1">
      <alignment horizontal="center" vertical="center"/>
    </xf>
    <xf numFmtId="0" fontId="10" fillId="0" borderId="19" xfId="9" applyFont="1" applyFill="1" applyBorder="1" applyAlignment="1">
      <alignment horizontal="center" vertical="center"/>
    </xf>
    <xf numFmtId="0" fontId="14" fillId="0" borderId="26" xfId="9" applyFont="1" applyFill="1" applyBorder="1" applyAlignment="1">
      <alignment horizontal="center" vertical="center"/>
    </xf>
    <xf numFmtId="0" fontId="14" fillId="0" borderId="31" xfId="9" applyFont="1" applyFill="1" applyBorder="1" applyAlignment="1">
      <alignment horizontal="center" vertical="center"/>
    </xf>
    <xf numFmtId="0" fontId="14" fillId="0" borderId="46" xfId="9" applyFont="1" applyFill="1" applyBorder="1" applyAlignment="1">
      <alignment horizontal="center" vertical="center"/>
    </xf>
    <xf numFmtId="0" fontId="14" fillId="0" borderId="0" xfId="9" applyFont="1" applyFill="1" applyBorder="1" applyAlignment="1">
      <alignment horizontal="center" vertical="center"/>
    </xf>
    <xf numFmtId="0" fontId="14" fillId="0" borderId="50" xfId="9" applyFont="1" applyFill="1" applyBorder="1" applyAlignment="1">
      <alignment horizontal="center" vertical="center"/>
    </xf>
    <xf numFmtId="0" fontId="10" fillId="0" borderId="45" xfId="9" applyFont="1" applyFill="1" applyBorder="1" applyAlignment="1">
      <alignment horizontal="center" vertical="center"/>
    </xf>
    <xf numFmtId="0" fontId="10" fillId="0" borderId="47" xfId="9" applyFont="1" applyFill="1" applyBorder="1" applyAlignment="1">
      <alignment horizontal="center" vertical="center"/>
    </xf>
    <xf numFmtId="0" fontId="10" fillId="0" borderId="48" xfId="9" applyFont="1" applyFill="1" applyBorder="1" applyAlignment="1">
      <alignment horizontal="center" vertical="center"/>
    </xf>
    <xf numFmtId="0" fontId="10" fillId="0" borderId="36" xfId="9" applyFont="1" applyFill="1" applyBorder="1" applyAlignment="1">
      <alignment horizontal="center" vertical="center"/>
    </xf>
    <xf numFmtId="0" fontId="10" fillId="0" borderId="49" xfId="9" applyFont="1" applyFill="1" applyBorder="1" applyAlignment="1">
      <alignment horizontal="center" vertical="center"/>
    </xf>
    <xf numFmtId="0" fontId="10" fillId="0" borderId="51" xfId="9" applyFont="1" applyFill="1" applyBorder="1" applyAlignment="1">
      <alignment horizontal="center" vertical="center"/>
    </xf>
    <xf numFmtId="0" fontId="23" fillId="0" borderId="28" xfId="9" applyFont="1" applyFill="1" applyBorder="1" applyAlignment="1">
      <alignment horizontal="center" vertical="center"/>
    </xf>
    <xf numFmtId="0" fontId="14" fillId="0" borderId="29" xfId="9" applyFont="1" applyFill="1" applyBorder="1" applyAlignment="1">
      <alignment horizontal="center" vertical="center" wrapText="1"/>
    </xf>
    <xf numFmtId="0" fontId="14" fillId="0" borderId="60" xfId="9" applyFont="1" applyFill="1" applyBorder="1" applyAlignment="1">
      <alignment horizontal="center" vertical="center" wrapText="1"/>
    </xf>
    <xf numFmtId="0" fontId="14" fillId="0" borderId="32" xfId="9" applyFont="1" applyFill="1" applyBorder="1" applyAlignment="1">
      <alignment horizontal="center" vertical="center" wrapText="1"/>
    </xf>
    <xf numFmtId="0" fontId="14" fillId="0" borderId="62" xfId="9" applyFont="1" applyFill="1" applyBorder="1" applyAlignment="1">
      <alignment horizontal="center" vertical="center" wrapText="1"/>
    </xf>
    <xf numFmtId="0" fontId="10" fillId="0" borderId="25" xfId="9" applyFont="1" applyFill="1" applyBorder="1" applyAlignment="1">
      <alignment horizontal="center" vertical="center"/>
    </xf>
    <xf numFmtId="0" fontId="10" fillId="0" borderId="65" xfId="9" applyFont="1" applyFill="1" applyBorder="1" applyAlignment="1">
      <alignment horizontal="center" vertical="center"/>
    </xf>
    <xf numFmtId="49" fontId="14" fillId="0" borderId="23" xfId="9" applyNumberFormat="1" applyFont="1" applyFill="1" applyBorder="1" applyAlignment="1">
      <alignment horizontal="center" vertical="center" wrapText="1"/>
    </xf>
    <xf numFmtId="49" fontId="14" fillId="0" borderId="34" xfId="9" applyNumberFormat="1" applyFont="1" applyFill="1" applyBorder="1" applyAlignment="1">
      <alignment horizontal="center" vertical="center" wrapText="1"/>
    </xf>
    <xf numFmtId="0" fontId="10" fillId="0" borderId="32" xfId="9" applyFont="1" applyFill="1" applyBorder="1" applyAlignment="1">
      <alignment horizontal="center" vertical="center"/>
    </xf>
    <xf numFmtId="0" fontId="10" fillId="0" borderId="62" xfId="9" applyFont="1" applyFill="1" applyBorder="1" applyAlignment="1">
      <alignment horizontal="center" vertical="center"/>
    </xf>
    <xf numFmtId="0" fontId="10" fillId="6" borderId="25" xfId="9" applyFont="1" applyFill="1" applyBorder="1" applyAlignment="1">
      <alignment horizontal="center" vertical="center"/>
    </xf>
    <xf numFmtId="0" fontId="10" fillId="6" borderId="65" xfId="9" applyFont="1" applyFill="1" applyBorder="1" applyAlignment="1">
      <alignment horizontal="center" vertical="center"/>
    </xf>
    <xf numFmtId="0" fontId="14" fillId="0" borderId="11" xfId="9" applyFont="1" applyFill="1" applyBorder="1" applyAlignment="1">
      <alignment horizontal="center" vertical="center"/>
    </xf>
    <xf numFmtId="0" fontId="14" fillId="0" borderId="12" xfId="9" applyFont="1" applyFill="1" applyBorder="1" applyAlignment="1">
      <alignment horizontal="center" vertical="center"/>
    </xf>
    <xf numFmtId="0" fontId="14" fillId="0" borderId="13" xfId="9" applyFont="1" applyFill="1" applyBorder="1" applyAlignment="1">
      <alignment horizontal="center" vertical="center"/>
    </xf>
    <xf numFmtId="49" fontId="14" fillId="0" borderId="42" xfId="9" applyNumberFormat="1" applyFont="1" applyFill="1" applyBorder="1" applyAlignment="1">
      <alignment horizontal="center" vertical="center" wrapText="1"/>
    </xf>
    <xf numFmtId="49" fontId="14" fillId="0" borderId="44" xfId="9" applyNumberFormat="1" applyFont="1" applyFill="1" applyBorder="1" applyAlignment="1">
      <alignment horizontal="center" vertical="center" wrapText="1"/>
    </xf>
    <xf numFmtId="0" fontId="10" fillId="6" borderId="7" xfId="9" applyFont="1" applyFill="1" applyBorder="1" applyAlignment="1">
      <alignment horizontal="center" vertical="center"/>
    </xf>
    <xf numFmtId="0" fontId="10" fillId="6" borderId="64" xfId="9" applyFont="1" applyFill="1" applyBorder="1" applyAlignment="1">
      <alignment horizontal="center" vertical="center"/>
    </xf>
    <xf numFmtId="0" fontId="13" fillId="0" borderId="5" xfId="9" applyFont="1" applyBorder="1" applyAlignment="1">
      <alignment horizontal="center" vertical="center"/>
    </xf>
    <xf numFmtId="0" fontId="13" fillId="0" borderId="27" xfId="9" applyFont="1" applyBorder="1" applyAlignment="1">
      <alignment horizontal="center" vertical="center"/>
    </xf>
    <xf numFmtId="0" fontId="13" fillId="0" borderId="53" xfId="9" applyFont="1" applyBorder="1" applyAlignment="1">
      <alignment horizontal="center" vertical="center"/>
    </xf>
    <xf numFmtId="0" fontId="13" fillId="0" borderId="55" xfId="9" applyFont="1" applyBorder="1" applyAlignment="1">
      <alignment horizontal="center" vertical="center"/>
    </xf>
    <xf numFmtId="0" fontId="13" fillId="0" borderId="56" xfId="9" applyFont="1" applyBorder="1" applyAlignment="1">
      <alignment horizontal="center" vertical="center"/>
    </xf>
    <xf numFmtId="0" fontId="0" fillId="0" borderId="53" xfId="9" applyFont="1" applyBorder="1" applyAlignment="1">
      <alignment horizontal="left" vertical="center" wrapText="1"/>
    </xf>
    <xf numFmtId="0" fontId="0" fillId="0" borderId="56" xfId="9" applyFont="1" applyBorder="1" applyAlignment="1">
      <alignment horizontal="left" vertical="center" wrapText="1"/>
    </xf>
    <xf numFmtId="0" fontId="0" fillId="0" borderId="55" xfId="9" applyFont="1" applyBorder="1" applyAlignment="1">
      <alignment horizontal="left" vertical="center" wrapText="1"/>
    </xf>
    <xf numFmtId="0" fontId="36" fillId="0" borderId="53" xfId="9" applyBorder="1" applyAlignment="1">
      <alignment horizontal="center" vertical="center"/>
    </xf>
    <xf numFmtId="0" fontId="36" fillId="0" borderId="55" xfId="9" applyBorder="1" applyAlignment="1">
      <alignment horizontal="center" vertical="center"/>
    </xf>
    <xf numFmtId="0" fontId="36" fillId="0" borderId="10" xfId="9" applyBorder="1" applyAlignment="1">
      <alignment horizontal="center" vertical="center"/>
    </xf>
    <xf numFmtId="0" fontId="36" fillId="0" borderId="52" xfId="9" applyBorder="1" applyAlignment="1">
      <alignment horizontal="center" vertical="center"/>
    </xf>
    <xf numFmtId="0" fontId="36" fillId="0" borderId="18" xfId="9" applyBorder="1" applyAlignment="1">
      <alignment horizontal="center" vertical="center"/>
    </xf>
    <xf numFmtId="0" fontId="36" fillId="0" borderId="54" xfId="9" applyBorder="1" applyAlignment="1">
      <alignment horizontal="center" vertical="center"/>
    </xf>
    <xf numFmtId="0" fontId="13" fillId="0" borderId="8" xfId="9" applyFont="1" applyBorder="1" applyAlignment="1">
      <alignment horizontal="center" vertical="center"/>
    </xf>
    <xf numFmtId="0" fontId="13" fillId="0" borderId="24" xfId="9" applyFont="1" applyBorder="1" applyAlignment="1">
      <alignment horizontal="center" vertical="center"/>
    </xf>
    <xf numFmtId="0" fontId="13" fillId="5" borderId="28" xfId="9" applyFont="1" applyFill="1" applyBorder="1" applyAlignment="1">
      <alignment horizontal="center" vertical="center"/>
    </xf>
    <xf numFmtId="0" fontId="0" fillId="0" borderId="11" xfId="9" applyFont="1" applyBorder="1" applyAlignment="1">
      <alignment horizontal="left" vertical="center" wrapText="1"/>
    </xf>
    <xf numFmtId="0" fontId="0" fillId="0" borderId="12" xfId="9" applyFont="1" applyBorder="1" applyAlignment="1">
      <alignment horizontal="left" vertical="center" wrapText="1"/>
    </xf>
    <xf numFmtId="0" fontId="0" fillId="0" borderId="13" xfId="9" applyFont="1" applyBorder="1" applyAlignment="1">
      <alignment horizontal="left" vertical="center" wrapText="1"/>
    </xf>
    <xf numFmtId="0" fontId="6" fillId="7" borderId="16" xfId="8" applyFont="1" applyFill="1" applyBorder="1" applyAlignment="1">
      <alignment horizontal="center" vertical="center"/>
    </xf>
    <xf numFmtId="0" fontId="6" fillId="7" borderId="21" xfId="8" applyFont="1" applyFill="1" applyBorder="1" applyAlignment="1">
      <alignment horizontal="center" vertical="center"/>
    </xf>
    <xf numFmtId="0" fontId="6" fillId="8" borderId="17" xfId="8" applyFont="1" applyFill="1" applyBorder="1" applyAlignment="1">
      <alignment horizontal="center" vertical="center"/>
    </xf>
    <xf numFmtId="0" fontId="6" fillId="8" borderId="22" xfId="8" applyFont="1" applyFill="1" applyBorder="1" applyAlignment="1">
      <alignment horizontal="center" vertical="center"/>
    </xf>
    <xf numFmtId="0" fontId="5" fillId="6" borderId="1" xfId="8" applyFont="1" applyFill="1" applyBorder="1" applyAlignment="1">
      <alignment horizontal="center" vertical="center"/>
    </xf>
    <xf numFmtId="0" fontId="5" fillId="6" borderId="20" xfId="8" applyFont="1" applyFill="1" applyBorder="1" applyAlignment="1">
      <alignment horizontal="center" vertical="center"/>
    </xf>
    <xf numFmtId="0" fontId="5" fillId="8" borderId="17" xfId="8" applyFont="1" applyFill="1" applyBorder="1" applyAlignment="1">
      <alignment horizontal="center" vertical="center"/>
    </xf>
    <xf numFmtId="0" fontId="5" fillId="8" borderId="22" xfId="8" applyFont="1" applyFill="1" applyBorder="1" applyAlignment="1">
      <alignment horizontal="center" vertical="center"/>
    </xf>
    <xf numFmtId="0" fontId="4" fillId="0" borderId="1" xfId="0" applyFont="1" applyBorder="1" applyAlignment="1">
      <alignment horizontal="center"/>
    </xf>
    <xf numFmtId="0" fontId="4" fillId="0" borderId="4" xfId="0" applyFont="1" applyBorder="1" applyAlignment="1">
      <alignment horizontal="center"/>
    </xf>
    <xf numFmtId="0" fontId="4" fillId="0" borderId="7" xfId="0" applyFont="1" applyBorder="1" applyAlignment="1">
      <alignment horizontal="center"/>
    </xf>
    <xf numFmtId="0" fontId="5" fillId="4" borderId="9" xfId="8" applyFont="1" applyFill="1" applyBorder="1" applyAlignment="1">
      <alignment horizontal="center" vertical="center"/>
    </xf>
    <xf numFmtId="0" fontId="5" fillId="4" borderId="4" xfId="8" applyFont="1" applyFill="1" applyBorder="1" applyAlignment="1">
      <alignment horizontal="center" vertical="center"/>
    </xf>
    <xf numFmtId="0" fontId="5" fillId="4" borderId="7" xfId="8" applyFont="1" applyFill="1" applyBorder="1" applyAlignment="1">
      <alignment horizontal="center" vertical="center"/>
    </xf>
    <xf numFmtId="0" fontId="5" fillId="4" borderId="10" xfId="8" applyFont="1" applyFill="1" applyBorder="1" applyAlignment="1">
      <alignment horizontal="center" vertical="center"/>
    </xf>
    <xf numFmtId="0" fontId="5" fillId="4" borderId="14" xfId="8" applyFont="1" applyFill="1" applyBorder="1" applyAlignment="1">
      <alignment horizontal="center" vertical="center"/>
    </xf>
    <xf numFmtId="0" fontId="5" fillId="4" borderId="18" xfId="8" applyFont="1" applyFill="1" applyBorder="1" applyAlignment="1">
      <alignment horizontal="center" vertical="center"/>
    </xf>
    <xf numFmtId="0" fontId="5" fillId="5" borderId="15" xfId="8" applyFont="1" applyFill="1" applyBorder="1" applyAlignment="1">
      <alignment horizontal="center" vertical="center"/>
    </xf>
    <xf numFmtId="0" fontId="5" fillId="5" borderId="19" xfId="8" applyFont="1" applyFill="1" applyBorder="1" applyAlignment="1">
      <alignment horizontal="center" vertical="center"/>
    </xf>
    <xf numFmtId="0" fontId="6" fillId="6" borderId="1" xfId="8" applyFont="1" applyFill="1" applyBorder="1" applyAlignment="1">
      <alignment horizontal="center" vertical="center"/>
    </xf>
    <xf numFmtId="0" fontId="6" fillId="6" borderId="20" xfId="8" applyFont="1" applyFill="1" applyBorder="1" applyAlignment="1">
      <alignment horizontal="center" vertical="center"/>
    </xf>
    <xf numFmtId="0" fontId="5" fillId="0" borderId="2" xfId="8" applyFont="1" applyBorder="1" applyAlignment="1">
      <alignment horizontal="center"/>
    </xf>
    <xf numFmtId="0" fontId="5" fillId="0" borderId="3" xfId="8" applyFont="1" applyBorder="1" applyAlignment="1">
      <alignment horizontal="center"/>
    </xf>
    <xf numFmtId="0" fontId="5" fillId="0" borderId="33" xfId="8" applyFont="1" applyBorder="1" applyAlignment="1">
      <alignment horizontal="center"/>
    </xf>
    <xf numFmtId="0" fontId="5" fillId="0" borderId="5" xfId="8" applyFont="1" applyBorder="1" applyAlignment="1">
      <alignment horizontal="center"/>
    </xf>
    <xf numFmtId="0" fontId="5" fillId="0" borderId="6" xfId="8" applyFont="1" applyBorder="1" applyAlignment="1">
      <alignment horizontal="center"/>
    </xf>
    <xf numFmtId="0" fontId="5" fillId="0" borderId="34" xfId="8" applyFont="1" applyBorder="1" applyAlignment="1">
      <alignment horizontal="center"/>
    </xf>
    <xf numFmtId="0" fontId="5" fillId="3" borderId="5" xfId="8" applyFont="1" applyFill="1" applyBorder="1" applyAlignment="1">
      <alignment horizontal="center" wrapText="1"/>
    </xf>
    <xf numFmtId="0" fontId="5" fillId="3" borderId="8" xfId="8" applyFont="1" applyFill="1" applyBorder="1" applyAlignment="1">
      <alignment horizontal="center" wrapText="1"/>
    </xf>
    <xf numFmtId="0" fontId="5" fillId="3" borderId="35" xfId="8" applyFont="1" applyFill="1" applyBorder="1" applyAlignment="1">
      <alignment horizontal="center" wrapText="1"/>
    </xf>
    <xf numFmtId="0" fontId="5" fillId="0" borderId="11" xfId="8" applyFont="1" applyFill="1" applyBorder="1" applyAlignment="1">
      <alignment horizontal="center" vertical="center" wrapText="1"/>
    </xf>
    <xf numFmtId="0" fontId="5" fillId="0" borderId="12" xfId="8" applyFont="1" applyFill="1" applyBorder="1" applyAlignment="1">
      <alignment horizontal="center" vertical="center" wrapText="1"/>
    </xf>
    <xf numFmtId="0" fontId="5" fillId="0" borderId="13" xfId="8" applyFont="1" applyFill="1" applyBorder="1" applyAlignment="1">
      <alignment horizontal="center" vertical="center" wrapText="1"/>
    </xf>
    <xf numFmtId="0" fontId="5" fillId="5" borderId="11" xfId="8" applyFont="1" applyFill="1" applyBorder="1" applyAlignment="1">
      <alignment horizontal="center" vertical="center" wrapText="1"/>
    </xf>
    <xf numFmtId="0" fontId="5" fillId="5" borderId="13" xfId="8" applyFont="1" applyFill="1" applyBorder="1" applyAlignment="1">
      <alignment horizontal="center" vertical="center" wrapText="1"/>
    </xf>
    <xf numFmtId="0" fontId="5" fillId="9" borderId="23" xfId="8" applyFont="1" applyFill="1" applyBorder="1" applyAlignment="1">
      <alignment horizontal="left" vertical="center" wrapText="1"/>
    </xf>
    <xf numFmtId="0" fontId="5" fillId="9" borderId="6" xfId="8" applyFont="1" applyFill="1" applyBorder="1" applyAlignment="1">
      <alignment horizontal="left" vertical="center" wrapText="1"/>
    </xf>
    <xf numFmtId="0" fontId="5" fillId="9" borderId="0" xfId="8" applyFont="1" applyFill="1" applyBorder="1" applyAlignment="1">
      <alignment horizontal="left" vertical="center" wrapText="1"/>
    </xf>
    <xf numFmtId="0" fontId="5" fillId="9" borderId="24" xfId="8" applyFont="1" applyFill="1" applyBorder="1" applyAlignment="1">
      <alignment horizontal="left" vertical="center" wrapText="1"/>
    </xf>
    <xf numFmtId="0" fontId="5" fillId="9" borderId="36" xfId="8" applyFont="1" applyFill="1" applyBorder="1" applyAlignment="1">
      <alignment horizontal="left" vertical="center" wrapText="1"/>
    </xf>
    <xf numFmtId="0" fontId="5" fillId="9" borderId="23" xfId="8" applyFont="1" applyFill="1" applyBorder="1" applyAlignment="1">
      <alignment horizontal="center" vertical="center"/>
    </xf>
    <xf numFmtId="0" fontId="5" fillId="9" borderId="6" xfId="8" applyFont="1" applyFill="1" applyBorder="1" applyAlignment="1">
      <alignment horizontal="center" vertical="center"/>
    </xf>
    <xf numFmtId="0" fontId="5" fillId="9" borderId="0" xfId="8" applyFont="1" applyFill="1" applyBorder="1" applyAlignment="1">
      <alignment horizontal="center" vertical="center"/>
    </xf>
    <xf numFmtId="0" fontId="5" fillId="9" borderId="36" xfId="8" applyFont="1" applyFill="1" applyBorder="1" applyAlignment="1">
      <alignment horizontal="center" vertical="center"/>
    </xf>
    <xf numFmtId="0" fontId="5" fillId="9" borderId="23" xfId="8" applyFont="1" applyFill="1" applyBorder="1" applyAlignment="1">
      <alignment horizontal="center" vertical="center" wrapText="1"/>
    </xf>
    <xf numFmtId="0" fontId="5" fillId="9" borderId="6" xfId="8" applyFont="1" applyFill="1" applyBorder="1" applyAlignment="1">
      <alignment horizontal="center" vertical="center" wrapText="1"/>
    </xf>
    <xf numFmtId="0" fontId="5" fillId="9" borderId="0" xfId="8" applyFont="1" applyFill="1" applyBorder="1" applyAlignment="1">
      <alignment horizontal="center" vertical="center" wrapText="1"/>
    </xf>
    <xf numFmtId="0" fontId="5" fillId="9" borderId="36" xfId="8" applyFont="1" applyFill="1" applyBorder="1" applyAlignment="1">
      <alignment horizontal="center" vertical="center" wrapText="1"/>
    </xf>
    <xf numFmtId="0" fontId="5" fillId="0" borderId="42" xfId="8" applyFont="1" applyFill="1" applyBorder="1" applyAlignment="1">
      <alignment horizontal="center"/>
    </xf>
    <xf numFmtId="0" fontId="5" fillId="0" borderId="43" xfId="8" applyFont="1" applyFill="1" applyBorder="1" applyAlignment="1">
      <alignment horizontal="center"/>
    </xf>
    <xf numFmtId="0" fontId="5" fillId="0" borderId="44" xfId="8" applyFont="1" applyFill="1" applyBorder="1" applyAlignment="1">
      <alignment horizontal="center"/>
    </xf>
    <xf numFmtId="0" fontId="13" fillId="0" borderId="42" xfId="0" applyFont="1" applyBorder="1" applyAlignment="1">
      <alignment horizontal="center"/>
    </xf>
    <xf numFmtId="0" fontId="13" fillId="2" borderId="45" xfId="0" applyFont="1" applyFill="1" applyBorder="1" applyAlignment="1">
      <alignment horizontal="center" wrapText="1"/>
    </xf>
    <xf numFmtId="0" fontId="14" fillId="0" borderId="54" xfId="0" applyFont="1" applyFill="1" applyBorder="1" applyAlignment="1">
      <alignment horizontal="center" vertical="center" wrapText="1"/>
    </xf>
    <xf numFmtId="0" fontId="23" fillId="0" borderId="53" xfId="0" applyFont="1" applyFill="1" applyBorder="1" applyAlignment="1">
      <alignment horizontal="center" vertical="center" wrapText="1"/>
    </xf>
    <xf numFmtId="3" fontId="19" fillId="5" borderId="28" xfId="0" applyNumberFormat="1" applyFont="1" applyFill="1" applyBorder="1" applyAlignment="1">
      <alignment horizontal="center" vertical="center"/>
    </xf>
    <xf numFmtId="3" fontId="30" fillId="0" borderId="11" xfId="0" applyNumberFormat="1" applyFont="1" applyFill="1" applyBorder="1" applyAlignment="1">
      <alignment horizontal="center" vertical="center" wrapText="1"/>
    </xf>
  </cellXfs>
  <cellStyles count="16">
    <cellStyle name="Millares" xfId="15" builtinId="3"/>
    <cellStyle name="Millares [0]" xfId="1" builtinId="6"/>
    <cellStyle name="Millares [0] 2" xfId="10" xr:uid="{00000000-0005-0000-0000-000002000000}"/>
    <cellStyle name="Millares [0] 3" xfId="11" xr:uid="{00000000-0005-0000-0000-000003000000}"/>
    <cellStyle name="Moneda [0] 2" xfId="12" xr:uid="{00000000-0005-0000-0000-000004000000}"/>
    <cellStyle name="Moneda [0] 2 2" xfId="13" xr:uid="{00000000-0005-0000-0000-000005000000}"/>
    <cellStyle name="Normal" xfId="0" builtinId="0"/>
    <cellStyle name="Normal 2" xfId="6" xr:uid="{00000000-0005-0000-0000-000007000000}"/>
    <cellStyle name="Normal 3" xfId="7" xr:uid="{00000000-0005-0000-0000-000008000000}"/>
    <cellStyle name="Normal 3 2" xfId="14" xr:uid="{00000000-0005-0000-0000-000009000000}"/>
    <cellStyle name="Normal 4" xfId="5" xr:uid="{00000000-0005-0000-0000-00000A000000}"/>
    <cellStyle name="Normal 5" xfId="2" xr:uid="{00000000-0005-0000-0000-00000B000000}"/>
    <cellStyle name="Normal 6" xfId="8" xr:uid="{00000000-0005-0000-0000-00000C000000}"/>
    <cellStyle name="Normal 7" xfId="9" xr:uid="{00000000-0005-0000-0000-00000D000000}"/>
    <cellStyle name="Normal 8" xfId="4" xr:uid="{00000000-0005-0000-0000-00000E000000}"/>
    <cellStyle name="Porcentaje 4" xfId="3" xr:uid="{00000000-0005-0000-0000-00000F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lt1"/>
            </a:solidFill>
            <a:ln w="19050">
              <a:solidFill>
                <a:schemeClr val="accent1"/>
              </a:solidFill>
            </a:ln>
            <a:effectLst/>
          </c:spPr>
          <c:dLbls>
            <c:spPr>
              <a:noFill/>
              <a:ln>
                <a:noFill/>
              </a:ln>
              <a:effectLst/>
            </c:spPr>
            <c:txPr>
              <a:bodyPr rot="0" spcFirstLastPara="1" vertOverflow="ellipsis" vert="horz" wrap="square" lIns="38100" tIns="19050" rIns="38100" bIns="19050" anchor="ctr" anchorCtr="1">
                <a:spAutoFit/>
              </a:bodyPr>
              <a:lstStyle/>
              <a:p>
                <a:pPr>
                  <a:defRPr lang="en-US" sz="900" b="1" i="0" u="none" strike="noStrike" kern="1200" baseline="0">
                    <a:solidFill>
                      <a:schemeClr val="accent1"/>
                    </a:solidFill>
                    <a:latin typeface="+mn-lt"/>
                    <a:ea typeface="+mn-ea"/>
                    <a:cs typeface="+mn-cs"/>
                  </a:defRPr>
                </a:pPr>
                <a:endParaRPr lang="es-CO"/>
              </a:p>
            </c:txPr>
            <c:dLblPos val="inEnd"/>
            <c:showLegendKey val="0"/>
            <c:showVal val="0"/>
            <c:showCatName val="1"/>
            <c:showSerName val="0"/>
            <c:showPercent val="1"/>
            <c:showBubbleSize val="0"/>
            <c:showLeaderLines val="1"/>
            <c:leaderLines>
              <c:spPr>
                <a:ln w="9525">
                  <a:solidFill>
                    <a:schemeClr val="accent1">
                      <a:lumMod val="60000"/>
                      <a:lumOff val="40000"/>
                    </a:schemeClr>
                  </a:solidFill>
                </a:ln>
                <a:effectLst/>
              </c:spPr>
            </c:leaderLines>
            <c:extLst>
              <c:ext xmlns:c15="http://schemas.microsoft.com/office/drawing/2012/chart" uri="{CE6537A1-D6FC-4f65-9D91-7224C49458BB}"/>
            </c:extLst>
          </c:dLbls>
          <c:cat>
            <c:strRef>
              <c:f>'INTERPRETACION RESULTADOS'!$C$9:$C$10</c:f>
              <c:strCache>
                <c:ptCount val="2"/>
                <c:pt idx="0">
                  <c:v>Número de usuarios que presentaron propuesta de carga</c:v>
                </c:pt>
                <c:pt idx="1">
                  <c:v>Número de usuarios que no presentaroon y por ley  se les calculará la carga con métodos presuntivos</c:v>
                </c:pt>
              </c:strCache>
            </c:strRef>
          </c:cat>
          <c:val>
            <c:numRef>
              <c:f>'INTERPRETACION RESULTADOS'!$I$9:$I$10</c:f>
              <c:numCache>
                <c:formatCode>General</c:formatCode>
                <c:ptCount val="2"/>
                <c:pt idx="0">
                  <c:v>0</c:v>
                </c:pt>
                <c:pt idx="1">
                  <c:v>0</c:v>
                </c:pt>
              </c:numCache>
            </c:numRef>
          </c:val>
          <c:extLst>
            <c:ext xmlns:c16="http://schemas.microsoft.com/office/drawing/2014/chart" uri="{C3380CC4-5D6E-409C-BE32-E72D297353CC}">
              <c16:uniqueId val="{00000000-4178-4236-93E1-A94B96ACF66C}"/>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accent1"/>
    </a:solidFill>
    <a:ln w="9525" cap="flat" cmpd="sng" algn="ctr">
      <a:solidFill>
        <a:schemeClr val="accent1"/>
      </a:solidFill>
      <a:round/>
    </a:ln>
    <a:effectLst/>
  </c:spPr>
  <c:txPr>
    <a:bodyPr/>
    <a:lstStyle/>
    <a:p>
      <a:pPr>
        <a:defRPr lang="en-US"/>
      </a:pPr>
      <a:endParaRPr lang="es-CO"/>
    </a:p>
  </c:tx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85C1-4030-8D29-1312FCA05FDD}"/>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85C1-4030-8D29-1312FCA05FDD}"/>
              </c:ext>
            </c:extLst>
          </c:dPt>
          <c:dLbls>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lt1">
                        <a:lumMod val="85000"/>
                      </a:schemeClr>
                    </a:solidFill>
                    <a:latin typeface="+mn-lt"/>
                    <a:ea typeface="+mn-ea"/>
                    <a:cs typeface="+mn-cs"/>
                  </a:defRPr>
                </a:pPr>
                <a:endParaRPr lang="es-CO"/>
              </a:p>
            </c:txPr>
            <c:dLblPos val="ctr"/>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'INTERPRETACION RESULTADOS'!$C$19:$C$20</c:f>
              <c:strCache>
                <c:ptCount val="2"/>
                <c:pt idx="0">
                  <c:v>Número de usuarios que SI solicitaron modificacion de Línea Base con sustento</c:v>
                </c:pt>
                <c:pt idx="1">
                  <c:v>Número de usuarios que NO solicitaron modificacion de Línea Base </c:v>
                </c:pt>
              </c:strCache>
            </c:strRef>
          </c:cat>
          <c:val>
            <c:numRef>
              <c:f>'INTERPRETACION RESULTADOS'!$I$19:$I$20</c:f>
              <c:numCache>
                <c:formatCode>General</c:formatCode>
                <c:ptCount val="2"/>
              </c:numCache>
            </c:numRef>
          </c:val>
          <c:extLst>
            <c:ext xmlns:c16="http://schemas.microsoft.com/office/drawing/2014/chart" uri="{C3380CC4-5D6E-409C-BE32-E72D297353CC}">
              <c16:uniqueId val="{00000004-85C1-4030-8D29-1312FCA05FDD}"/>
            </c:ext>
          </c:extLst>
        </c:ser>
        <c:dLbls>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lang="en-US" sz="900" b="0" i="0" u="none" strike="noStrike" kern="1200" baseline="0">
              <a:solidFill>
                <a:schemeClr val="lt1">
                  <a:lumMod val="85000"/>
                </a:schemeClr>
              </a:solidFill>
              <a:latin typeface="+mn-lt"/>
              <a:ea typeface="+mn-ea"/>
              <a:cs typeface="+mn-cs"/>
            </a:defRPr>
          </a:pPr>
          <a:endParaRPr lang="es-CO"/>
        </a:p>
      </c:txPr>
    </c:legend>
    <c:plotVisOnly val="1"/>
    <c:dispBlanksAs val="zero"/>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lang="en-US"/>
      </a:pPr>
      <a:endParaRPr lang="es-CO"/>
    </a:p>
  </c:txPr>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412749</xdr:colOff>
      <xdr:row>0</xdr:row>
      <xdr:rowOff>254000</xdr:rowOff>
    </xdr:from>
    <xdr:to>
      <xdr:col>0</xdr:col>
      <xdr:colOff>1110614</xdr:colOff>
      <xdr:row>0</xdr:row>
      <xdr:rowOff>1002553</xdr:rowOff>
    </xdr:to>
    <xdr:pic>
      <xdr:nvPicPr>
        <xdr:cNvPr id="2" name="Imagen 1" descr="Corporación Autonoma Regional del Atlántic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812799" y="254000"/>
          <a:ext cx="697865" cy="748553"/>
        </a:xfrm>
        <a:prstGeom prst="rect">
          <a:avLst/>
        </a:prstGeom>
        <a:noFill/>
        <a:ln>
          <a:noFill/>
        </a:ln>
      </xdr:spPr>
    </xdr:pic>
    <xdr:clientData/>
  </xdr:twoCellAnchor>
  <xdr:twoCellAnchor editAs="oneCell">
    <xdr:from>
      <xdr:col>15</xdr:col>
      <xdr:colOff>195602</xdr:colOff>
      <xdr:row>0</xdr:row>
      <xdr:rowOff>51027</xdr:rowOff>
    </xdr:from>
    <xdr:to>
      <xdr:col>18</xdr:col>
      <xdr:colOff>433322</xdr:colOff>
      <xdr:row>0</xdr:row>
      <xdr:rowOff>1020692</xdr:rowOff>
    </xdr:to>
    <xdr:pic>
      <xdr:nvPicPr>
        <xdr:cNvPr id="3" name="Imagen 2" descr="Resultado de imagen de idl ingenieria de desarrollo limpi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6667" t="12651" r="4445" b="10242"/>
        <a:stretch>
          <a:fillRect/>
        </a:stretch>
      </xdr:blipFill>
      <xdr:spPr>
        <a:xfrm>
          <a:off x="14102102" y="51027"/>
          <a:ext cx="1748113" cy="96966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723900</xdr:colOff>
      <xdr:row>8</xdr:row>
      <xdr:rowOff>28575</xdr:rowOff>
    </xdr:from>
    <xdr:to>
      <xdr:col>4</xdr:col>
      <xdr:colOff>733425</xdr:colOff>
      <xdr:row>9</xdr:row>
      <xdr:rowOff>0</xdr:rowOff>
    </xdr:to>
    <xdr:cxnSp macro="">
      <xdr:nvCxnSpPr>
        <xdr:cNvPr id="2" name="Conector recto de flecha 1">
          <a:extLst>
            <a:ext uri="{FF2B5EF4-FFF2-40B4-BE49-F238E27FC236}">
              <a16:creationId xmlns:a16="http://schemas.microsoft.com/office/drawing/2014/main" id="{00000000-0008-0000-1000-000002000000}"/>
            </a:ext>
          </a:extLst>
        </xdr:cNvPr>
        <xdr:cNvCxnSpPr/>
      </xdr:nvCxnSpPr>
      <xdr:spPr>
        <a:xfrm>
          <a:off x="3876675" y="1962150"/>
          <a:ext cx="9525" cy="1714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9</xdr:row>
      <xdr:rowOff>209550</xdr:rowOff>
    </xdr:from>
    <xdr:to>
      <xdr:col>3</xdr:col>
      <xdr:colOff>752476</xdr:colOff>
      <xdr:row>10</xdr:row>
      <xdr:rowOff>190500</xdr:rowOff>
    </xdr:to>
    <xdr:cxnSp macro="">
      <xdr:nvCxnSpPr>
        <xdr:cNvPr id="3" name="Conector recto de flecha 2">
          <a:extLst>
            <a:ext uri="{FF2B5EF4-FFF2-40B4-BE49-F238E27FC236}">
              <a16:creationId xmlns:a16="http://schemas.microsoft.com/office/drawing/2014/main" id="{00000000-0008-0000-1000-000003000000}"/>
            </a:ext>
          </a:extLst>
        </xdr:cNvPr>
        <xdr:cNvCxnSpPr/>
      </xdr:nvCxnSpPr>
      <xdr:spPr>
        <a:xfrm flipH="1">
          <a:off x="1943100" y="2343150"/>
          <a:ext cx="1200150" cy="752475"/>
        </a:xfrm>
        <a:prstGeom prst="straightConnector1">
          <a:avLst/>
        </a:prstGeom>
        <a:ln>
          <a:solidFill>
            <a:schemeClr val="accent6">
              <a:lumMod val="50000"/>
            </a:schemeClr>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695325</xdr:colOff>
      <xdr:row>10</xdr:row>
      <xdr:rowOff>9525</xdr:rowOff>
    </xdr:from>
    <xdr:to>
      <xdr:col>4</xdr:col>
      <xdr:colOff>704850</xdr:colOff>
      <xdr:row>10</xdr:row>
      <xdr:rowOff>180975</xdr:rowOff>
    </xdr:to>
    <xdr:cxnSp macro="">
      <xdr:nvCxnSpPr>
        <xdr:cNvPr id="4" name="Conector recto de flecha 3">
          <a:extLst>
            <a:ext uri="{FF2B5EF4-FFF2-40B4-BE49-F238E27FC236}">
              <a16:creationId xmlns:a16="http://schemas.microsoft.com/office/drawing/2014/main" id="{00000000-0008-0000-1000-000004000000}"/>
            </a:ext>
          </a:extLst>
        </xdr:cNvPr>
        <xdr:cNvCxnSpPr/>
      </xdr:nvCxnSpPr>
      <xdr:spPr>
        <a:xfrm>
          <a:off x="3848100" y="2914650"/>
          <a:ext cx="9525" cy="171450"/>
        </a:xfrm>
        <a:prstGeom prst="straightConnector1">
          <a:avLst/>
        </a:prstGeom>
        <a:ln>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9</xdr:row>
      <xdr:rowOff>247650</xdr:rowOff>
    </xdr:from>
    <xdr:to>
      <xdr:col>6</xdr:col>
      <xdr:colOff>485775</xdr:colOff>
      <xdr:row>10</xdr:row>
      <xdr:rowOff>190500</xdr:rowOff>
    </xdr:to>
    <xdr:cxnSp macro="">
      <xdr:nvCxnSpPr>
        <xdr:cNvPr id="5" name="Conector recto de flecha 4">
          <a:extLst>
            <a:ext uri="{FF2B5EF4-FFF2-40B4-BE49-F238E27FC236}">
              <a16:creationId xmlns:a16="http://schemas.microsoft.com/office/drawing/2014/main" id="{00000000-0008-0000-1000-000005000000}"/>
            </a:ext>
          </a:extLst>
        </xdr:cNvPr>
        <xdr:cNvCxnSpPr/>
      </xdr:nvCxnSpPr>
      <xdr:spPr>
        <a:xfrm>
          <a:off x="4591050" y="2381250"/>
          <a:ext cx="1238250" cy="7143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447675</xdr:colOff>
      <xdr:row>12</xdr:row>
      <xdr:rowOff>9525</xdr:rowOff>
    </xdr:from>
    <xdr:to>
      <xdr:col>2</xdr:col>
      <xdr:colOff>457201</xdr:colOff>
      <xdr:row>12</xdr:row>
      <xdr:rowOff>161925</xdr:rowOff>
    </xdr:to>
    <xdr:cxnSp macro="">
      <xdr:nvCxnSpPr>
        <xdr:cNvPr id="6" name="Conector recto de flecha 5">
          <a:extLst>
            <a:ext uri="{FF2B5EF4-FFF2-40B4-BE49-F238E27FC236}">
              <a16:creationId xmlns:a16="http://schemas.microsoft.com/office/drawing/2014/main" id="{00000000-0008-0000-1000-000006000000}"/>
            </a:ext>
          </a:extLst>
        </xdr:cNvPr>
        <xdr:cNvCxnSpPr/>
      </xdr:nvCxnSpPr>
      <xdr:spPr>
        <a:xfrm flipH="1">
          <a:off x="1971675" y="3314700"/>
          <a:ext cx="9525" cy="15240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457201</xdr:colOff>
      <xdr:row>13</xdr:row>
      <xdr:rowOff>571500</xdr:rowOff>
    </xdr:from>
    <xdr:to>
      <xdr:col>4</xdr:col>
      <xdr:colOff>9525</xdr:colOff>
      <xdr:row>15</xdr:row>
      <xdr:rowOff>171450</xdr:rowOff>
    </xdr:to>
    <xdr:cxnSp macro="">
      <xdr:nvCxnSpPr>
        <xdr:cNvPr id="7" name="Conector recto de flecha 6">
          <a:extLst>
            <a:ext uri="{FF2B5EF4-FFF2-40B4-BE49-F238E27FC236}">
              <a16:creationId xmlns:a16="http://schemas.microsoft.com/office/drawing/2014/main" id="{00000000-0008-0000-1000-000007000000}"/>
            </a:ext>
          </a:extLst>
        </xdr:cNvPr>
        <xdr:cNvCxnSpPr/>
      </xdr:nvCxnSpPr>
      <xdr:spPr>
        <a:xfrm>
          <a:off x="1981200" y="4076700"/>
          <a:ext cx="1181100" cy="381000"/>
        </a:xfrm>
        <a:prstGeom prst="straightConnector1">
          <a:avLst/>
        </a:prstGeom>
        <a:ln>
          <a:solidFill>
            <a:schemeClr val="accent6">
              <a:lumMod val="50000"/>
            </a:schemeClr>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847725</xdr:colOff>
      <xdr:row>16</xdr:row>
      <xdr:rowOff>0</xdr:rowOff>
    </xdr:from>
    <xdr:to>
      <xdr:col>4</xdr:col>
      <xdr:colOff>609600</xdr:colOff>
      <xdr:row>16</xdr:row>
      <xdr:rowOff>123825</xdr:rowOff>
    </xdr:to>
    <xdr:cxnSp macro="">
      <xdr:nvCxnSpPr>
        <xdr:cNvPr id="8" name="Conector recto de flecha 7">
          <a:extLst>
            <a:ext uri="{FF2B5EF4-FFF2-40B4-BE49-F238E27FC236}">
              <a16:creationId xmlns:a16="http://schemas.microsoft.com/office/drawing/2014/main" id="{00000000-0008-0000-1000-000008000000}"/>
            </a:ext>
          </a:extLst>
        </xdr:cNvPr>
        <xdr:cNvCxnSpPr/>
      </xdr:nvCxnSpPr>
      <xdr:spPr>
        <a:xfrm flipH="1">
          <a:off x="2371725" y="4676775"/>
          <a:ext cx="1390650" cy="123825"/>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17</xdr:row>
      <xdr:rowOff>19050</xdr:rowOff>
    </xdr:from>
    <xdr:to>
      <xdr:col>4</xdr:col>
      <xdr:colOff>9525</xdr:colOff>
      <xdr:row>17</xdr:row>
      <xdr:rowOff>247650</xdr:rowOff>
    </xdr:to>
    <xdr:cxnSp macro="">
      <xdr:nvCxnSpPr>
        <xdr:cNvPr id="9" name="Conector recto de flecha 8">
          <a:extLst>
            <a:ext uri="{FF2B5EF4-FFF2-40B4-BE49-F238E27FC236}">
              <a16:creationId xmlns:a16="http://schemas.microsoft.com/office/drawing/2014/main" id="{00000000-0008-0000-1000-000009000000}"/>
            </a:ext>
          </a:extLst>
        </xdr:cNvPr>
        <xdr:cNvCxnSpPr/>
      </xdr:nvCxnSpPr>
      <xdr:spPr>
        <a:xfrm>
          <a:off x="1943100" y="4895850"/>
          <a:ext cx="1219200" cy="22860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38101</xdr:colOff>
      <xdr:row>18</xdr:row>
      <xdr:rowOff>19050</xdr:rowOff>
    </xdr:from>
    <xdr:to>
      <xdr:col>4</xdr:col>
      <xdr:colOff>666750</xdr:colOff>
      <xdr:row>20</xdr:row>
      <xdr:rowOff>133350</xdr:rowOff>
    </xdr:to>
    <xdr:cxnSp macro="">
      <xdr:nvCxnSpPr>
        <xdr:cNvPr id="10" name="Conector recto de flecha 9">
          <a:extLst>
            <a:ext uri="{FF2B5EF4-FFF2-40B4-BE49-F238E27FC236}">
              <a16:creationId xmlns:a16="http://schemas.microsoft.com/office/drawing/2014/main" id="{00000000-0008-0000-1000-00000A000000}"/>
            </a:ext>
          </a:extLst>
        </xdr:cNvPr>
        <xdr:cNvCxnSpPr/>
      </xdr:nvCxnSpPr>
      <xdr:spPr>
        <a:xfrm flipH="1">
          <a:off x="2428875" y="5286375"/>
          <a:ext cx="1390650" cy="504825"/>
        </a:xfrm>
        <a:prstGeom prst="straightConnector1">
          <a:avLst/>
        </a:prstGeom>
        <a:ln>
          <a:solidFill>
            <a:schemeClr val="accent6">
              <a:lumMod val="50000"/>
            </a:schemeClr>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409575</xdr:colOff>
      <xdr:row>21</xdr:row>
      <xdr:rowOff>28575</xdr:rowOff>
    </xdr:from>
    <xdr:to>
      <xdr:col>2</xdr:col>
      <xdr:colOff>409575</xdr:colOff>
      <xdr:row>21</xdr:row>
      <xdr:rowOff>180975</xdr:rowOff>
    </xdr:to>
    <xdr:cxnSp macro="">
      <xdr:nvCxnSpPr>
        <xdr:cNvPr id="11" name="Conector recto de flecha 10">
          <a:extLst>
            <a:ext uri="{FF2B5EF4-FFF2-40B4-BE49-F238E27FC236}">
              <a16:creationId xmlns:a16="http://schemas.microsoft.com/office/drawing/2014/main" id="{00000000-0008-0000-1000-00000B000000}"/>
            </a:ext>
          </a:extLst>
        </xdr:cNvPr>
        <xdr:cNvCxnSpPr/>
      </xdr:nvCxnSpPr>
      <xdr:spPr>
        <a:xfrm>
          <a:off x="1933575" y="6076950"/>
          <a:ext cx="0" cy="15240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723900</xdr:colOff>
      <xdr:row>12</xdr:row>
      <xdr:rowOff>28575</xdr:rowOff>
    </xdr:from>
    <xdr:to>
      <xdr:col>4</xdr:col>
      <xdr:colOff>733425</xdr:colOff>
      <xdr:row>13</xdr:row>
      <xdr:rowOff>0</xdr:rowOff>
    </xdr:to>
    <xdr:cxnSp macro="">
      <xdr:nvCxnSpPr>
        <xdr:cNvPr id="12" name="Conector recto de flecha 11">
          <a:extLst>
            <a:ext uri="{FF2B5EF4-FFF2-40B4-BE49-F238E27FC236}">
              <a16:creationId xmlns:a16="http://schemas.microsoft.com/office/drawing/2014/main" id="{00000000-0008-0000-1000-00000C000000}"/>
            </a:ext>
          </a:extLst>
        </xdr:cNvPr>
        <xdr:cNvCxnSpPr/>
      </xdr:nvCxnSpPr>
      <xdr:spPr>
        <a:xfrm>
          <a:off x="3876675" y="3333750"/>
          <a:ext cx="9525" cy="171450"/>
        </a:xfrm>
        <a:prstGeom prst="straightConnector1">
          <a:avLst/>
        </a:prstGeom>
        <a:ln>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733425</xdr:colOff>
      <xdr:row>14</xdr:row>
      <xdr:rowOff>28575</xdr:rowOff>
    </xdr:from>
    <xdr:to>
      <xdr:col>4</xdr:col>
      <xdr:colOff>742950</xdr:colOff>
      <xdr:row>15</xdr:row>
      <xdr:rowOff>0</xdr:rowOff>
    </xdr:to>
    <xdr:cxnSp macro="">
      <xdr:nvCxnSpPr>
        <xdr:cNvPr id="13" name="Conector recto de flecha 12">
          <a:extLst>
            <a:ext uri="{FF2B5EF4-FFF2-40B4-BE49-F238E27FC236}">
              <a16:creationId xmlns:a16="http://schemas.microsoft.com/office/drawing/2014/main" id="{00000000-0008-0000-1000-00000D000000}"/>
            </a:ext>
          </a:extLst>
        </xdr:cNvPr>
        <xdr:cNvCxnSpPr/>
      </xdr:nvCxnSpPr>
      <xdr:spPr>
        <a:xfrm flipH="1">
          <a:off x="3886200" y="4114800"/>
          <a:ext cx="9525" cy="171450"/>
        </a:xfrm>
        <a:prstGeom prst="straightConnector1">
          <a:avLst/>
        </a:prstGeom>
        <a:ln>
          <a:solidFill>
            <a:schemeClr val="accent6">
              <a:lumMod val="50000"/>
            </a:schemeClr>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15</xdr:row>
      <xdr:rowOff>238125</xdr:rowOff>
    </xdr:from>
    <xdr:to>
      <xdr:col>5</xdr:col>
      <xdr:colOff>742950</xdr:colOff>
      <xdr:row>16</xdr:row>
      <xdr:rowOff>95250</xdr:rowOff>
    </xdr:to>
    <xdr:cxnSp macro="">
      <xdr:nvCxnSpPr>
        <xdr:cNvPr id="14" name="Conector recto de flecha 13">
          <a:extLst>
            <a:ext uri="{FF2B5EF4-FFF2-40B4-BE49-F238E27FC236}">
              <a16:creationId xmlns:a16="http://schemas.microsoft.com/office/drawing/2014/main" id="{00000000-0008-0000-1000-00000E000000}"/>
            </a:ext>
          </a:extLst>
        </xdr:cNvPr>
        <xdr:cNvCxnSpPr/>
      </xdr:nvCxnSpPr>
      <xdr:spPr>
        <a:xfrm>
          <a:off x="4591050" y="4524375"/>
          <a:ext cx="733425" cy="2476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17</xdr:row>
      <xdr:rowOff>19050</xdr:rowOff>
    </xdr:from>
    <xdr:to>
      <xdr:col>6</xdr:col>
      <xdr:colOff>447675</xdr:colOff>
      <xdr:row>17</xdr:row>
      <xdr:rowOff>209550</xdr:rowOff>
    </xdr:to>
    <xdr:cxnSp macro="">
      <xdr:nvCxnSpPr>
        <xdr:cNvPr id="15" name="Conector recto de flecha 14">
          <a:extLst>
            <a:ext uri="{FF2B5EF4-FFF2-40B4-BE49-F238E27FC236}">
              <a16:creationId xmlns:a16="http://schemas.microsoft.com/office/drawing/2014/main" id="{00000000-0008-0000-1000-00000F000000}"/>
            </a:ext>
          </a:extLst>
        </xdr:cNvPr>
        <xdr:cNvCxnSpPr/>
      </xdr:nvCxnSpPr>
      <xdr:spPr>
        <a:xfrm flipH="1">
          <a:off x="4610100" y="4895850"/>
          <a:ext cx="1181100" cy="1905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695325</xdr:colOff>
      <xdr:row>17</xdr:row>
      <xdr:rowOff>371475</xdr:rowOff>
    </xdr:from>
    <xdr:to>
      <xdr:col>4</xdr:col>
      <xdr:colOff>695325</xdr:colOff>
      <xdr:row>20</xdr:row>
      <xdr:rowOff>19050</xdr:rowOff>
    </xdr:to>
    <xdr:cxnSp macro="">
      <xdr:nvCxnSpPr>
        <xdr:cNvPr id="16" name="Conector recto de flecha 15">
          <a:extLst>
            <a:ext uri="{FF2B5EF4-FFF2-40B4-BE49-F238E27FC236}">
              <a16:creationId xmlns:a16="http://schemas.microsoft.com/office/drawing/2014/main" id="{00000000-0008-0000-1000-000010000000}"/>
            </a:ext>
          </a:extLst>
        </xdr:cNvPr>
        <xdr:cNvCxnSpPr/>
      </xdr:nvCxnSpPr>
      <xdr:spPr>
        <a:xfrm>
          <a:off x="3848100" y="5248275"/>
          <a:ext cx="0" cy="428625"/>
        </a:xfrm>
        <a:prstGeom prst="straightConnector1">
          <a:avLst/>
        </a:prstGeom>
        <a:ln>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695325</xdr:colOff>
      <xdr:row>17</xdr:row>
      <xdr:rowOff>381000</xdr:rowOff>
    </xdr:from>
    <xdr:to>
      <xdr:col>6</xdr:col>
      <xdr:colOff>9525</xdr:colOff>
      <xdr:row>20</xdr:row>
      <xdr:rowOff>171450</xdr:rowOff>
    </xdr:to>
    <xdr:cxnSp macro="">
      <xdr:nvCxnSpPr>
        <xdr:cNvPr id="17" name="Conector recto de flecha 16">
          <a:extLst>
            <a:ext uri="{FF2B5EF4-FFF2-40B4-BE49-F238E27FC236}">
              <a16:creationId xmlns:a16="http://schemas.microsoft.com/office/drawing/2014/main" id="{00000000-0008-0000-1000-000011000000}"/>
            </a:ext>
          </a:extLst>
        </xdr:cNvPr>
        <xdr:cNvCxnSpPr/>
      </xdr:nvCxnSpPr>
      <xdr:spPr>
        <a:xfrm>
          <a:off x="3848100" y="5257800"/>
          <a:ext cx="1504950" cy="5715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466725</xdr:colOff>
      <xdr:row>21</xdr:row>
      <xdr:rowOff>28575</xdr:rowOff>
    </xdr:from>
    <xdr:to>
      <xdr:col>6</xdr:col>
      <xdr:colOff>476250</xdr:colOff>
      <xdr:row>21</xdr:row>
      <xdr:rowOff>180975</xdr:rowOff>
    </xdr:to>
    <xdr:cxnSp macro="">
      <xdr:nvCxnSpPr>
        <xdr:cNvPr id="18" name="Conector recto de flecha 17">
          <a:extLst>
            <a:ext uri="{FF2B5EF4-FFF2-40B4-BE49-F238E27FC236}">
              <a16:creationId xmlns:a16="http://schemas.microsoft.com/office/drawing/2014/main" id="{00000000-0008-0000-1000-000012000000}"/>
            </a:ext>
          </a:extLst>
        </xdr:cNvPr>
        <xdr:cNvCxnSpPr/>
      </xdr:nvCxnSpPr>
      <xdr:spPr>
        <a:xfrm>
          <a:off x="5810250" y="6076950"/>
          <a:ext cx="9525" cy="1524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733425</xdr:colOff>
      <xdr:row>20</xdr:row>
      <xdr:rowOff>342900</xdr:rowOff>
    </xdr:from>
    <xdr:to>
      <xdr:col>4</xdr:col>
      <xdr:colOff>733425</xdr:colOff>
      <xdr:row>22</xdr:row>
      <xdr:rowOff>19050</xdr:rowOff>
    </xdr:to>
    <xdr:cxnSp macro="">
      <xdr:nvCxnSpPr>
        <xdr:cNvPr id="19" name="Conector recto de flecha 18">
          <a:extLst>
            <a:ext uri="{FF2B5EF4-FFF2-40B4-BE49-F238E27FC236}">
              <a16:creationId xmlns:a16="http://schemas.microsoft.com/office/drawing/2014/main" id="{00000000-0008-0000-1000-000013000000}"/>
            </a:ext>
          </a:extLst>
        </xdr:cNvPr>
        <xdr:cNvCxnSpPr/>
      </xdr:nvCxnSpPr>
      <xdr:spPr>
        <a:xfrm>
          <a:off x="3886200" y="6000750"/>
          <a:ext cx="0" cy="266700"/>
        </a:xfrm>
        <a:prstGeom prst="straightConnector1">
          <a:avLst/>
        </a:prstGeom>
        <a:ln>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428625</xdr:colOff>
      <xdr:row>12</xdr:row>
      <xdr:rowOff>9525</xdr:rowOff>
    </xdr:from>
    <xdr:to>
      <xdr:col>6</xdr:col>
      <xdr:colOff>447676</xdr:colOff>
      <xdr:row>12</xdr:row>
      <xdr:rowOff>180975</xdr:rowOff>
    </xdr:to>
    <xdr:cxnSp macro="">
      <xdr:nvCxnSpPr>
        <xdr:cNvPr id="20" name="Conector recto de flecha 19">
          <a:extLst>
            <a:ext uri="{FF2B5EF4-FFF2-40B4-BE49-F238E27FC236}">
              <a16:creationId xmlns:a16="http://schemas.microsoft.com/office/drawing/2014/main" id="{00000000-0008-0000-1000-000014000000}"/>
            </a:ext>
          </a:extLst>
        </xdr:cNvPr>
        <xdr:cNvCxnSpPr/>
      </xdr:nvCxnSpPr>
      <xdr:spPr>
        <a:xfrm>
          <a:off x="5772150" y="3314700"/>
          <a:ext cx="19050" cy="1714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14</xdr:row>
      <xdr:rowOff>19050</xdr:rowOff>
    </xdr:from>
    <xdr:to>
      <xdr:col>6</xdr:col>
      <xdr:colOff>466725</xdr:colOff>
      <xdr:row>15</xdr:row>
      <xdr:rowOff>104775</xdr:rowOff>
    </xdr:to>
    <xdr:cxnSp macro="">
      <xdr:nvCxnSpPr>
        <xdr:cNvPr id="21" name="Conector recto de flecha 20">
          <a:extLst>
            <a:ext uri="{FF2B5EF4-FFF2-40B4-BE49-F238E27FC236}">
              <a16:creationId xmlns:a16="http://schemas.microsoft.com/office/drawing/2014/main" id="{00000000-0008-0000-1000-000015000000}"/>
            </a:ext>
          </a:extLst>
        </xdr:cNvPr>
        <xdr:cNvCxnSpPr/>
      </xdr:nvCxnSpPr>
      <xdr:spPr>
        <a:xfrm flipH="1">
          <a:off x="4600575" y="4105275"/>
          <a:ext cx="1209675" cy="2857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704850</xdr:colOff>
      <xdr:row>16</xdr:row>
      <xdr:rowOff>19050</xdr:rowOff>
    </xdr:from>
    <xdr:to>
      <xdr:col>4</xdr:col>
      <xdr:colOff>714375</xdr:colOff>
      <xdr:row>16</xdr:row>
      <xdr:rowOff>190500</xdr:rowOff>
    </xdr:to>
    <xdr:cxnSp macro="">
      <xdr:nvCxnSpPr>
        <xdr:cNvPr id="22" name="Conector recto de flecha 21">
          <a:extLst>
            <a:ext uri="{FF2B5EF4-FFF2-40B4-BE49-F238E27FC236}">
              <a16:creationId xmlns:a16="http://schemas.microsoft.com/office/drawing/2014/main" id="{00000000-0008-0000-1000-000016000000}"/>
            </a:ext>
          </a:extLst>
        </xdr:cNvPr>
        <xdr:cNvCxnSpPr/>
      </xdr:nvCxnSpPr>
      <xdr:spPr>
        <a:xfrm>
          <a:off x="3857625" y="4695825"/>
          <a:ext cx="9525" cy="171450"/>
        </a:xfrm>
        <a:prstGeom prst="straightConnector1">
          <a:avLst/>
        </a:prstGeom>
        <a:ln>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371475</xdr:colOff>
      <xdr:row>3</xdr:row>
      <xdr:rowOff>104775</xdr:rowOff>
    </xdr:from>
    <xdr:to>
      <xdr:col>2</xdr:col>
      <xdr:colOff>523875</xdr:colOff>
      <xdr:row>7</xdr:row>
      <xdr:rowOff>287406</xdr:rowOff>
    </xdr:to>
    <xdr:pic>
      <xdr:nvPicPr>
        <xdr:cNvPr id="23" name="Imagen 22">
          <a:extLst>
            <a:ext uri="{FF2B5EF4-FFF2-40B4-BE49-F238E27FC236}">
              <a16:creationId xmlns:a16="http://schemas.microsoft.com/office/drawing/2014/main" id="{00000000-0008-0000-1000-000017000000}"/>
            </a:ext>
          </a:extLst>
        </xdr:cNvPr>
        <xdr:cNvPicPr>
          <a:picLocks noChangeAspect="1"/>
        </xdr:cNvPicPr>
      </xdr:nvPicPr>
      <xdr:blipFill>
        <a:blip xmlns:r="http://schemas.openxmlformats.org/officeDocument/2006/relationships" r:embed="rId1"/>
        <a:stretch>
          <a:fillRect/>
        </a:stretch>
      </xdr:blipFill>
      <xdr:spPr>
        <a:xfrm>
          <a:off x="1133475" y="685800"/>
          <a:ext cx="914400" cy="953770"/>
        </a:xfrm>
        <a:prstGeom prst="rect">
          <a:avLst/>
        </a:prstGeom>
      </xdr:spPr>
    </xdr:pic>
    <xdr:clientData/>
  </xdr:twoCellAnchor>
  <xdr:twoCellAnchor editAs="oneCell">
    <xdr:from>
      <xdr:col>6</xdr:col>
      <xdr:colOff>76200</xdr:colOff>
      <xdr:row>4</xdr:row>
      <xdr:rowOff>0</xdr:rowOff>
    </xdr:from>
    <xdr:to>
      <xdr:col>7</xdr:col>
      <xdr:colOff>695325</xdr:colOff>
      <xdr:row>7</xdr:row>
      <xdr:rowOff>85725</xdr:rowOff>
    </xdr:to>
    <xdr:pic>
      <xdr:nvPicPr>
        <xdr:cNvPr id="24" name="Imagen 23">
          <a:extLst>
            <a:ext uri="{FF2B5EF4-FFF2-40B4-BE49-F238E27FC236}">
              <a16:creationId xmlns:a16="http://schemas.microsoft.com/office/drawing/2014/main" id="{00000000-0008-0000-1000-000018000000}"/>
            </a:ext>
          </a:extLst>
        </xdr:cNvPr>
        <xdr:cNvPicPr>
          <a:picLocks noChangeAspect="1"/>
        </xdr:cNvPicPr>
      </xdr:nvPicPr>
      <xdr:blipFill>
        <a:blip xmlns:r="http://schemas.openxmlformats.org/officeDocument/2006/relationships" r:embed="rId2"/>
        <a:stretch>
          <a:fillRect/>
        </a:stretch>
      </xdr:blipFill>
      <xdr:spPr>
        <a:xfrm>
          <a:off x="5419725" y="771525"/>
          <a:ext cx="1504950" cy="6667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1104900</xdr:colOff>
      <xdr:row>0</xdr:row>
      <xdr:rowOff>184289</xdr:rowOff>
    </xdr:from>
    <xdr:to>
      <xdr:col>1</xdr:col>
      <xdr:colOff>1857375</xdr:colOff>
      <xdr:row>4</xdr:row>
      <xdr:rowOff>190500</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stretch>
          <a:fillRect/>
        </a:stretch>
      </xdr:blipFill>
      <xdr:spPr>
        <a:xfrm>
          <a:off x="1866900" y="184150"/>
          <a:ext cx="752475" cy="777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342900</xdr:colOff>
      <xdr:row>4</xdr:row>
      <xdr:rowOff>76200</xdr:rowOff>
    </xdr:from>
    <xdr:to>
      <xdr:col>17</xdr:col>
      <xdr:colOff>333375</xdr:colOff>
      <xdr:row>13</xdr:row>
      <xdr:rowOff>247650</xdr:rowOff>
    </xdr:to>
    <xdr:graphicFrame macro="">
      <xdr:nvGraphicFramePr>
        <xdr:cNvPr id="2" name="Gráfico 5">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276225</xdr:colOff>
      <xdr:row>15</xdr:row>
      <xdr:rowOff>123825</xdr:rowOff>
    </xdr:from>
    <xdr:to>
      <xdr:col>17</xdr:col>
      <xdr:colOff>457200</xdr:colOff>
      <xdr:row>26</xdr:row>
      <xdr:rowOff>28575</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533401</xdr:colOff>
      <xdr:row>6</xdr:row>
      <xdr:rowOff>9525</xdr:rowOff>
    </xdr:from>
    <xdr:to>
      <xdr:col>2</xdr:col>
      <xdr:colOff>1628775</xdr:colOff>
      <xdr:row>6</xdr:row>
      <xdr:rowOff>1077862</xdr:rowOff>
    </xdr:to>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3"/>
        <a:stretch>
          <a:fillRect/>
        </a:stretch>
      </xdr:blipFill>
      <xdr:spPr>
        <a:xfrm>
          <a:off x="1752600" y="1162050"/>
          <a:ext cx="1095375" cy="1068070"/>
        </a:xfrm>
        <a:prstGeom prst="rect">
          <a:avLst/>
        </a:prstGeom>
      </xdr:spPr>
    </xdr:pic>
    <xdr:clientData/>
  </xdr:twoCellAnchor>
  <xdr:twoCellAnchor editAs="oneCell">
    <xdr:from>
      <xdr:col>2</xdr:col>
      <xdr:colOff>581025</xdr:colOff>
      <xdr:row>16</xdr:row>
      <xdr:rowOff>66675</xdr:rowOff>
    </xdr:from>
    <xdr:to>
      <xdr:col>2</xdr:col>
      <xdr:colOff>1672304</xdr:colOff>
      <xdr:row>16</xdr:row>
      <xdr:rowOff>1133567</xdr:rowOff>
    </xdr:to>
    <xdr:pic>
      <xdr:nvPicPr>
        <xdr:cNvPr id="7" name="Imagen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4"/>
        <a:stretch>
          <a:fillRect/>
        </a:stretch>
      </xdr:blipFill>
      <xdr:spPr>
        <a:xfrm>
          <a:off x="1800225" y="5133975"/>
          <a:ext cx="1090930" cy="1066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412749</xdr:colOff>
      <xdr:row>0</xdr:row>
      <xdr:rowOff>254000</xdr:rowOff>
    </xdr:from>
    <xdr:to>
      <xdr:col>1</xdr:col>
      <xdr:colOff>1110614</xdr:colOff>
      <xdr:row>0</xdr:row>
      <xdr:rowOff>1002553</xdr:rowOff>
    </xdr:to>
    <xdr:pic>
      <xdr:nvPicPr>
        <xdr:cNvPr id="2" name="Imagen 1" descr="Corporación Autonoma Regional del Atlántico">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812165" y="254000"/>
          <a:ext cx="697865" cy="748030"/>
        </a:xfrm>
        <a:prstGeom prst="rect">
          <a:avLst/>
        </a:prstGeom>
        <a:noFill/>
        <a:ln>
          <a:noFill/>
        </a:ln>
      </xdr:spPr>
    </xdr:pic>
    <xdr:clientData/>
  </xdr:twoCellAnchor>
  <xdr:twoCellAnchor editAs="oneCell">
    <xdr:from>
      <xdr:col>1</xdr:col>
      <xdr:colOff>2116666</xdr:colOff>
      <xdr:row>0</xdr:row>
      <xdr:rowOff>201083</xdr:rowOff>
    </xdr:from>
    <xdr:to>
      <xdr:col>1</xdr:col>
      <xdr:colOff>3547657</xdr:colOff>
      <xdr:row>0</xdr:row>
      <xdr:rowOff>1076821</xdr:rowOff>
    </xdr:to>
    <xdr:pic>
      <xdr:nvPicPr>
        <xdr:cNvPr id="3" name="Imagen 2" descr="Resultado de imagen de idl ingenieria de desarrollo limpio">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6667" t="12651" r="4445" b="10242"/>
        <a:stretch>
          <a:fillRect/>
        </a:stretch>
      </xdr:blipFill>
      <xdr:spPr>
        <a:xfrm>
          <a:off x="2516505" y="200660"/>
          <a:ext cx="1430655" cy="87566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645583</xdr:colOff>
      <xdr:row>0</xdr:row>
      <xdr:rowOff>222251</xdr:rowOff>
    </xdr:from>
    <xdr:to>
      <xdr:col>1</xdr:col>
      <xdr:colOff>1343448</xdr:colOff>
      <xdr:row>0</xdr:row>
      <xdr:rowOff>970804</xdr:rowOff>
    </xdr:to>
    <xdr:pic>
      <xdr:nvPicPr>
        <xdr:cNvPr id="2" name="Imagen 1" descr="Corporación Autonoma Regional del Atlántico">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45210" y="222250"/>
          <a:ext cx="697865" cy="748030"/>
        </a:xfrm>
        <a:prstGeom prst="rect">
          <a:avLst/>
        </a:prstGeom>
        <a:noFill/>
        <a:ln>
          <a:noFill/>
        </a:ln>
      </xdr:spPr>
    </xdr:pic>
    <xdr:clientData/>
  </xdr:twoCellAnchor>
  <xdr:twoCellAnchor editAs="oneCell">
    <xdr:from>
      <xdr:col>1</xdr:col>
      <xdr:colOff>2349500</xdr:colOff>
      <xdr:row>0</xdr:row>
      <xdr:rowOff>169334</xdr:rowOff>
    </xdr:from>
    <xdr:to>
      <xdr:col>1</xdr:col>
      <xdr:colOff>3780491</xdr:colOff>
      <xdr:row>0</xdr:row>
      <xdr:rowOff>1045072</xdr:rowOff>
    </xdr:to>
    <xdr:pic>
      <xdr:nvPicPr>
        <xdr:cNvPr id="3" name="Imagen 2" descr="Resultado de imagen de idl ingenieria de desarrollo limpio">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6667" t="12651" r="4445" b="10242"/>
        <a:stretch>
          <a:fillRect/>
        </a:stretch>
      </xdr:blipFill>
      <xdr:spPr>
        <a:xfrm>
          <a:off x="2749550" y="168910"/>
          <a:ext cx="1430655" cy="87566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1291166</xdr:colOff>
      <xdr:row>0</xdr:row>
      <xdr:rowOff>127000</xdr:rowOff>
    </xdr:from>
    <xdr:to>
      <xdr:col>1</xdr:col>
      <xdr:colOff>2592917</xdr:colOff>
      <xdr:row>0</xdr:row>
      <xdr:rowOff>1111250</xdr:rowOff>
    </xdr:to>
    <xdr:pic>
      <xdr:nvPicPr>
        <xdr:cNvPr id="2" name="Imagen 1" descr="Corporación Autonoma Regional del Atlántico">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693333" y="127000"/>
          <a:ext cx="1301751" cy="984250"/>
        </a:xfrm>
        <a:prstGeom prst="rect">
          <a:avLst/>
        </a:prstGeom>
        <a:noFill/>
        <a:ln>
          <a:noFill/>
        </a:ln>
      </xdr:spPr>
    </xdr:pic>
    <xdr:clientData/>
  </xdr:twoCellAnchor>
  <xdr:twoCellAnchor editAs="oneCell">
    <xdr:from>
      <xdr:col>15</xdr:col>
      <xdr:colOff>317501</xdr:colOff>
      <xdr:row>0</xdr:row>
      <xdr:rowOff>116416</xdr:rowOff>
    </xdr:from>
    <xdr:to>
      <xdr:col>18</xdr:col>
      <xdr:colOff>349252</xdr:colOff>
      <xdr:row>0</xdr:row>
      <xdr:rowOff>1058333</xdr:rowOff>
    </xdr:to>
    <xdr:pic>
      <xdr:nvPicPr>
        <xdr:cNvPr id="3" name="Imagen 2" descr="Resultado de imagen de idl ingenieria de desarrollo limpio">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6667" t="12651" r="4445" b="10242"/>
        <a:stretch>
          <a:fillRect/>
        </a:stretch>
      </xdr:blipFill>
      <xdr:spPr>
        <a:xfrm>
          <a:off x="12795251" y="116416"/>
          <a:ext cx="1693334" cy="94191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1146682</xdr:colOff>
      <xdr:row>0</xdr:row>
      <xdr:rowOff>97091</xdr:rowOff>
    </xdr:from>
    <xdr:to>
      <xdr:col>1</xdr:col>
      <xdr:colOff>2857501</xdr:colOff>
      <xdr:row>0</xdr:row>
      <xdr:rowOff>1010478</xdr:rowOff>
    </xdr:to>
    <xdr:pic>
      <xdr:nvPicPr>
        <xdr:cNvPr id="2" name="Imagen 1" descr="Corporación Autonoma Regional del Atlántico">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44247" y="97091"/>
          <a:ext cx="1710819" cy="913387"/>
        </a:xfrm>
        <a:prstGeom prst="rect">
          <a:avLst/>
        </a:prstGeom>
        <a:noFill/>
        <a:ln>
          <a:noFill/>
        </a:ln>
      </xdr:spPr>
    </xdr:pic>
    <xdr:clientData/>
  </xdr:twoCellAnchor>
  <xdr:twoCellAnchor editAs="oneCell">
    <xdr:from>
      <xdr:col>18</xdr:col>
      <xdr:colOff>48479</xdr:colOff>
      <xdr:row>0</xdr:row>
      <xdr:rowOff>165652</xdr:rowOff>
    </xdr:from>
    <xdr:to>
      <xdr:col>21</xdr:col>
      <xdr:colOff>49488</xdr:colOff>
      <xdr:row>0</xdr:row>
      <xdr:rowOff>1103717</xdr:rowOff>
    </xdr:to>
    <xdr:pic>
      <xdr:nvPicPr>
        <xdr:cNvPr id="4" name="Imagen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a:stretch>
          <a:fillRect/>
        </a:stretch>
      </xdr:blipFill>
      <xdr:spPr>
        <a:xfrm>
          <a:off x="14037805" y="165652"/>
          <a:ext cx="1541574" cy="9380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247650</xdr:colOff>
      <xdr:row>3</xdr:row>
      <xdr:rowOff>47625</xdr:rowOff>
    </xdr:from>
    <xdr:to>
      <xdr:col>0</xdr:col>
      <xdr:colOff>945515</xdr:colOff>
      <xdr:row>6</xdr:row>
      <xdr:rowOff>123825</xdr:rowOff>
    </xdr:to>
    <xdr:pic>
      <xdr:nvPicPr>
        <xdr:cNvPr id="2" name="Imagen 1" descr="Corporación Autonoma Regional del Atlántico">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47650" y="533400"/>
          <a:ext cx="697865" cy="733425"/>
        </a:xfrm>
        <a:prstGeom prst="rect">
          <a:avLst/>
        </a:prstGeom>
        <a:noFill/>
        <a:ln>
          <a:noFill/>
        </a:ln>
      </xdr:spPr>
    </xdr:pic>
    <xdr:clientData/>
  </xdr:twoCellAnchor>
  <xdr:twoCellAnchor editAs="oneCell">
    <xdr:from>
      <xdr:col>20</xdr:col>
      <xdr:colOff>305919</xdr:colOff>
      <xdr:row>3</xdr:row>
      <xdr:rowOff>200027</xdr:rowOff>
    </xdr:from>
    <xdr:to>
      <xdr:col>20</xdr:col>
      <xdr:colOff>1736910</xdr:colOff>
      <xdr:row>7</xdr:row>
      <xdr:rowOff>179294</xdr:rowOff>
    </xdr:to>
    <xdr:pic>
      <xdr:nvPicPr>
        <xdr:cNvPr id="3" name="Imagen 2" descr="Resultado de imagen de idl ingenieria de desarrollo limpio">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6667" t="12651" r="4445" b="10242"/>
        <a:stretch>
          <a:fillRect/>
        </a:stretch>
      </xdr:blipFill>
      <xdr:spPr>
        <a:xfrm>
          <a:off x="18936335" y="685800"/>
          <a:ext cx="1431290" cy="85534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933450</xdr:colOff>
      <xdr:row>2</xdr:row>
      <xdr:rowOff>30644</xdr:rowOff>
    </xdr:from>
    <xdr:to>
      <xdr:col>0</xdr:col>
      <xdr:colOff>1828800</xdr:colOff>
      <xdr:row>5</xdr:row>
      <xdr:rowOff>2896</xdr:rowOff>
    </xdr:to>
    <xdr:pic>
      <xdr:nvPicPr>
        <xdr:cNvPr id="2" name="Imagen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933450" y="335280"/>
          <a:ext cx="895350" cy="934085"/>
        </a:xfrm>
        <a:prstGeom prst="rect">
          <a:avLst/>
        </a:prstGeom>
      </xdr:spPr>
    </xdr:pic>
    <xdr:clientData/>
  </xdr:twoCellAnchor>
  <xdr:twoCellAnchor editAs="oneCell">
    <xdr:from>
      <xdr:col>13</xdr:col>
      <xdr:colOff>33659</xdr:colOff>
      <xdr:row>2</xdr:row>
      <xdr:rowOff>200025</xdr:rowOff>
    </xdr:from>
    <xdr:to>
      <xdr:col>14</xdr:col>
      <xdr:colOff>771524</xdr:colOff>
      <xdr:row>4</xdr:row>
      <xdr:rowOff>133350</xdr:rowOff>
    </xdr:to>
    <xdr:pic>
      <xdr:nvPicPr>
        <xdr:cNvPr id="5" name="Imagen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2"/>
        <a:stretch>
          <a:fillRect/>
        </a:stretch>
      </xdr:blipFill>
      <xdr:spPr>
        <a:xfrm>
          <a:off x="10177780" y="504825"/>
          <a:ext cx="1346835"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781051</xdr:colOff>
      <xdr:row>1</xdr:row>
      <xdr:rowOff>12839</xdr:rowOff>
    </xdr:from>
    <xdr:to>
      <xdr:col>1</xdr:col>
      <xdr:colOff>1685925</xdr:colOff>
      <xdr:row>2</xdr:row>
      <xdr:rowOff>423655</xdr:rowOff>
    </xdr:to>
    <xdr:pic>
      <xdr:nvPicPr>
        <xdr:cNvPr id="4" name="Imagen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a:stretch>
          <a:fillRect/>
        </a:stretch>
      </xdr:blipFill>
      <xdr:spPr>
        <a:xfrm>
          <a:off x="1238250" y="203200"/>
          <a:ext cx="904875" cy="944245"/>
        </a:xfrm>
        <a:prstGeom prst="rect">
          <a:avLst/>
        </a:prstGeom>
      </xdr:spPr>
    </xdr:pic>
    <xdr:clientData/>
  </xdr:twoCellAnchor>
  <xdr:twoCellAnchor editAs="oneCell">
    <xdr:from>
      <xdr:col>4</xdr:col>
      <xdr:colOff>438150</xdr:colOff>
      <xdr:row>1</xdr:row>
      <xdr:rowOff>171450</xdr:rowOff>
    </xdr:from>
    <xdr:to>
      <xdr:col>4</xdr:col>
      <xdr:colOff>1905000</xdr:colOff>
      <xdr:row>2</xdr:row>
      <xdr:rowOff>249816</xdr:rowOff>
    </xdr:to>
    <xdr:pic>
      <xdr:nvPicPr>
        <xdr:cNvPr id="6" name="Imagen 5">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2"/>
        <a:stretch>
          <a:fillRect/>
        </a:stretch>
      </xdr:blipFill>
      <xdr:spPr>
        <a:xfrm>
          <a:off x="9344025" y="361950"/>
          <a:ext cx="1466850" cy="6115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UMENTOS%20LFCH%20CPQ%20030616/CRA%20metas%202019/DOCS%20DESARROLLADOS%20CRA%20TR%202020/STAR%20MUNICIPALES/Poblaci&#243;n%20municipal%20proyectada%20a%202019%20y%20eficiencia%20STAR%20en%20municipios%20del%20Atl&#225;nti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ojano/AppData/Local/Microsoft/Windows/Temporary%20Internet%20Files/Content.Outlook/IU2G4AEY/MEMORIAS%20DE%20EVALU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UARIOS STAR"/>
      <sheetName val="POBLACIÓN PROYEC DANE 2018-2020"/>
    </sheetNames>
    <sheetDataSet>
      <sheetData sheetId="0" refreshError="1"/>
      <sheetData sheetId="1">
        <row r="1">
          <cell r="A1" t="str">
            <v>Municipio</v>
          </cell>
          <cell r="B1" t="str">
            <v>Nombre Municipio</v>
          </cell>
          <cell r="C1" t="str">
            <v>Total</v>
          </cell>
          <cell r="F1" t="str">
            <v>Cabecera</v>
          </cell>
          <cell r="I1" t="str">
            <v>Centro Poblado y Rural Disperso</v>
          </cell>
        </row>
        <row r="2">
          <cell r="C2">
            <v>2018</v>
          </cell>
          <cell r="D2">
            <v>2019</v>
          </cell>
          <cell r="E2">
            <v>2020</v>
          </cell>
          <cell r="F2">
            <v>2018</v>
          </cell>
          <cell r="G2">
            <v>2019</v>
          </cell>
          <cell r="H2">
            <v>2020</v>
          </cell>
          <cell r="I2">
            <v>2018</v>
          </cell>
          <cell r="J2">
            <v>2019</v>
          </cell>
          <cell r="K2">
            <v>2020</v>
          </cell>
        </row>
        <row r="3">
          <cell r="A3">
            <v>8001</v>
          </cell>
          <cell r="B3" t="str">
            <v>Barranquilla</v>
          </cell>
          <cell r="C3">
            <v>1206319</v>
          </cell>
          <cell r="D3">
            <v>1243056</v>
          </cell>
          <cell r="E3">
            <v>1274250</v>
          </cell>
          <cell r="F3">
            <v>1205284</v>
          </cell>
          <cell r="G3">
            <v>1242237</v>
          </cell>
          <cell r="H3">
            <v>1273646</v>
          </cell>
          <cell r="I3">
            <v>1035</v>
          </cell>
          <cell r="J3">
            <v>819</v>
          </cell>
          <cell r="K3">
            <v>604</v>
          </cell>
        </row>
        <row r="4">
          <cell r="A4">
            <v>8078</v>
          </cell>
          <cell r="B4" t="str">
            <v>Baranoa</v>
          </cell>
          <cell r="C4">
            <v>62382</v>
          </cell>
          <cell r="D4">
            <v>64949</v>
          </cell>
          <cell r="E4">
            <v>67050</v>
          </cell>
          <cell r="F4">
            <v>51730</v>
          </cell>
          <cell r="G4">
            <v>53911</v>
          </cell>
          <cell r="H4">
            <v>55697</v>
          </cell>
          <cell r="I4">
            <v>10652</v>
          </cell>
          <cell r="J4">
            <v>11038</v>
          </cell>
          <cell r="K4">
            <v>11353</v>
          </cell>
        </row>
        <row r="5">
          <cell r="A5">
            <v>8137</v>
          </cell>
          <cell r="B5" t="str">
            <v>Campo de La Cruz</v>
          </cell>
          <cell r="C5">
            <v>22879</v>
          </cell>
          <cell r="D5">
            <v>23230</v>
          </cell>
          <cell r="E5">
            <v>23567</v>
          </cell>
          <cell r="F5">
            <v>19961</v>
          </cell>
          <cell r="G5">
            <v>20134</v>
          </cell>
          <cell r="H5">
            <v>20311</v>
          </cell>
          <cell r="I5">
            <v>2918</v>
          </cell>
          <cell r="J5">
            <v>3096</v>
          </cell>
          <cell r="K5">
            <v>3256</v>
          </cell>
        </row>
        <row r="6">
          <cell r="A6">
            <v>8141</v>
          </cell>
          <cell r="B6" t="str">
            <v>Candelaria</v>
          </cell>
          <cell r="C6">
            <v>15982</v>
          </cell>
          <cell r="D6">
            <v>16648</v>
          </cell>
          <cell r="E6">
            <v>17195</v>
          </cell>
          <cell r="F6">
            <v>11461</v>
          </cell>
          <cell r="G6">
            <v>11936</v>
          </cell>
          <cell r="H6">
            <v>12325</v>
          </cell>
          <cell r="I6">
            <v>4521</v>
          </cell>
          <cell r="J6">
            <v>4712</v>
          </cell>
          <cell r="K6">
            <v>4870</v>
          </cell>
        </row>
        <row r="7">
          <cell r="A7">
            <v>8296</v>
          </cell>
          <cell r="B7" t="str">
            <v>Galapa</v>
          </cell>
          <cell r="C7">
            <v>60708</v>
          </cell>
          <cell r="D7">
            <v>64260</v>
          </cell>
          <cell r="E7">
            <v>67021</v>
          </cell>
          <cell r="F7">
            <v>56167</v>
          </cell>
          <cell r="G7">
            <v>59530</v>
          </cell>
          <cell r="H7">
            <v>62159</v>
          </cell>
          <cell r="I7">
            <v>4541</v>
          </cell>
          <cell r="J7">
            <v>4730</v>
          </cell>
          <cell r="K7">
            <v>4862</v>
          </cell>
        </row>
        <row r="8">
          <cell r="A8">
            <v>8372</v>
          </cell>
          <cell r="B8" t="str">
            <v>Juan de Acosta</v>
          </cell>
          <cell r="C8">
            <v>20999</v>
          </cell>
          <cell r="D8">
            <v>21971</v>
          </cell>
          <cell r="E8">
            <v>22752</v>
          </cell>
          <cell r="F8">
            <v>13095</v>
          </cell>
          <cell r="G8">
            <v>13742</v>
          </cell>
          <cell r="H8">
            <v>14260</v>
          </cell>
          <cell r="I8">
            <v>7904</v>
          </cell>
          <cell r="J8">
            <v>8229</v>
          </cell>
          <cell r="K8">
            <v>8492</v>
          </cell>
        </row>
        <row r="9">
          <cell r="A9">
            <v>8421</v>
          </cell>
          <cell r="B9" t="str">
            <v>Luruaco</v>
          </cell>
          <cell r="C9">
            <v>28175</v>
          </cell>
          <cell r="D9">
            <v>29348</v>
          </cell>
          <cell r="E9">
            <v>30314</v>
          </cell>
          <cell r="F9">
            <v>14251</v>
          </cell>
          <cell r="G9">
            <v>14846</v>
          </cell>
          <cell r="H9">
            <v>15333</v>
          </cell>
          <cell r="I9">
            <v>13924</v>
          </cell>
          <cell r="J9">
            <v>14502</v>
          </cell>
          <cell r="K9">
            <v>14981</v>
          </cell>
        </row>
        <row r="10">
          <cell r="A10">
            <v>8433</v>
          </cell>
          <cell r="B10" t="str">
            <v>Malambo</v>
          </cell>
          <cell r="C10">
            <v>128203</v>
          </cell>
          <cell r="D10">
            <v>134468</v>
          </cell>
          <cell r="E10">
            <v>139566</v>
          </cell>
          <cell r="F10">
            <v>119878</v>
          </cell>
          <cell r="G10">
            <v>125521</v>
          </cell>
          <cell r="H10">
            <v>130135</v>
          </cell>
          <cell r="I10">
            <v>8325</v>
          </cell>
          <cell r="J10">
            <v>8947</v>
          </cell>
          <cell r="K10">
            <v>9431</v>
          </cell>
        </row>
        <row r="11">
          <cell r="A11">
            <v>8436</v>
          </cell>
          <cell r="B11" t="str">
            <v>Manatí</v>
          </cell>
          <cell r="C11">
            <v>19808</v>
          </cell>
          <cell r="D11">
            <v>20698</v>
          </cell>
          <cell r="E11">
            <v>21442</v>
          </cell>
          <cell r="F11">
            <v>17499</v>
          </cell>
          <cell r="G11">
            <v>18223</v>
          </cell>
          <cell r="H11">
            <v>18815</v>
          </cell>
          <cell r="I11">
            <v>2309</v>
          </cell>
          <cell r="J11">
            <v>2475</v>
          </cell>
          <cell r="K11">
            <v>2627</v>
          </cell>
        </row>
        <row r="12">
          <cell r="A12">
            <v>8520</v>
          </cell>
          <cell r="B12" t="str">
            <v>Palmar de Varela</v>
          </cell>
          <cell r="C12">
            <v>28932</v>
          </cell>
          <cell r="D12">
            <v>30094</v>
          </cell>
          <cell r="E12">
            <v>31038</v>
          </cell>
          <cell r="F12">
            <v>27728</v>
          </cell>
          <cell r="G12">
            <v>28861</v>
          </cell>
          <cell r="H12">
            <v>29786</v>
          </cell>
          <cell r="I12">
            <v>1204</v>
          </cell>
          <cell r="J12">
            <v>1233</v>
          </cell>
          <cell r="K12">
            <v>1252</v>
          </cell>
        </row>
        <row r="13">
          <cell r="A13">
            <v>8549</v>
          </cell>
          <cell r="B13" t="str">
            <v>Piojó</v>
          </cell>
          <cell r="C13">
            <v>6608</v>
          </cell>
          <cell r="D13">
            <v>6873</v>
          </cell>
          <cell r="E13">
            <v>7089</v>
          </cell>
          <cell r="F13">
            <v>2812</v>
          </cell>
          <cell r="G13">
            <v>2928</v>
          </cell>
          <cell r="H13">
            <v>3022</v>
          </cell>
          <cell r="I13">
            <v>3796</v>
          </cell>
          <cell r="J13">
            <v>3945</v>
          </cell>
          <cell r="K13">
            <v>4067</v>
          </cell>
        </row>
        <row r="14">
          <cell r="A14">
            <v>8558</v>
          </cell>
          <cell r="B14" t="str">
            <v>Polonuevo</v>
          </cell>
          <cell r="C14">
            <v>18197</v>
          </cell>
          <cell r="D14">
            <v>18941</v>
          </cell>
          <cell r="E14">
            <v>19545</v>
          </cell>
          <cell r="F14">
            <v>15111</v>
          </cell>
          <cell r="G14">
            <v>15736</v>
          </cell>
          <cell r="H14">
            <v>16247</v>
          </cell>
          <cell r="I14">
            <v>3086</v>
          </cell>
          <cell r="J14">
            <v>3205</v>
          </cell>
          <cell r="K14">
            <v>3298</v>
          </cell>
        </row>
        <row r="15">
          <cell r="A15">
            <v>8560</v>
          </cell>
          <cell r="B15" t="str">
            <v>Ponedera</v>
          </cell>
          <cell r="C15">
            <v>23848</v>
          </cell>
          <cell r="D15">
            <v>24877</v>
          </cell>
          <cell r="E15">
            <v>25728</v>
          </cell>
          <cell r="F15">
            <v>13652</v>
          </cell>
          <cell r="G15">
            <v>14217</v>
          </cell>
          <cell r="H15">
            <v>14679</v>
          </cell>
          <cell r="I15">
            <v>10196</v>
          </cell>
          <cell r="J15">
            <v>10660</v>
          </cell>
          <cell r="K15">
            <v>11049</v>
          </cell>
        </row>
        <row r="16">
          <cell r="A16">
            <v>8573</v>
          </cell>
          <cell r="B16" t="str">
            <v>Puerto Colombia</v>
          </cell>
          <cell r="C16">
            <v>49264</v>
          </cell>
          <cell r="D16">
            <v>51695</v>
          </cell>
          <cell r="E16">
            <v>53649</v>
          </cell>
          <cell r="F16">
            <v>42803</v>
          </cell>
          <cell r="G16">
            <v>45119</v>
          </cell>
          <cell r="H16">
            <v>46952</v>
          </cell>
          <cell r="I16">
            <v>6461</v>
          </cell>
          <cell r="J16">
            <v>6576</v>
          </cell>
          <cell r="K16">
            <v>6697</v>
          </cell>
        </row>
        <row r="17">
          <cell r="A17">
            <v>8606</v>
          </cell>
          <cell r="B17" t="str">
            <v>Repelón</v>
          </cell>
          <cell r="C17">
            <v>26200</v>
          </cell>
          <cell r="D17">
            <v>27249</v>
          </cell>
          <cell r="E17">
            <v>28102</v>
          </cell>
          <cell r="F17">
            <v>17608</v>
          </cell>
          <cell r="G17">
            <v>18307</v>
          </cell>
          <cell r="H17">
            <v>18882</v>
          </cell>
          <cell r="I17">
            <v>8592</v>
          </cell>
          <cell r="J17">
            <v>8942</v>
          </cell>
          <cell r="K17">
            <v>9220</v>
          </cell>
        </row>
        <row r="18">
          <cell r="A18">
            <v>8634</v>
          </cell>
          <cell r="B18" t="str">
            <v>Sabanagrande</v>
          </cell>
          <cell r="C18">
            <v>32334</v>
          </cell>
          <cell r="D18">
            <v>33858</v>
          </cell>
          <cell r="E18">
            <v>35084</v>
          </cell>
          <cell r="F18">
            <v>30739</v>
          </cell>
          <cell r="G18">
            <v>32229</v>
          </cell>
          <cell r="H18">
            <v>33437</v>
          </cell>
          <cell r="I18">
            <v>1595</v>
          </cell>
          <cell r="J18">
            <v>1629</v>
          </cell>
          <cell r="K18">
            <v>1647</v>
          </cell>
        </row>
        <row r="19">
          <cell r="A19">
            <v>8638</v>
          </cell>
          <cell r="B19" t="str">
            <v>Sabanalarga</v>
          </cell>
          <cell r="C19">
            <v>93261</v>
          </cell>
          <cell r="D19">
            <v>97005</v>
          </cell>
          <cell r="E19">
            <v>100049</v>
          </cell>
          <cell r="F19">
            <v>69230</v>
          </cell>
          <cell r="G19">
            <v>72224</v>
          </cell>
          <cell r="H19">
            <v>74713</v>
          </cell>
          <cell r="I19">
            <v>24031</v>
          </cell>
          <cell r="J19">
            <v>24781</v>
          </cell>
          <cell r="K19">
            <v>25336</v>
          </cell>
        </row>
        <row r="20">
          <cell r="A20">
            <v>8675</v>
          </cell>
          <cell r="B20" t="str">
            <v>Santa Lucía</v>
          </cell>
          <cell r="C20">
            <v>16023</v>
          </cell>
          <cell r="D20">
            <v>16624</v>
          </cell>
          <cell r="E20">
            <v>17104</v>
          </cell>
          <cell r="F20">
            <v>13676</v>
          </cell>
          <cell r="G20">
            <v>14209</v>
          </cell>
          <cell r="H20">
            <v>14638</v>
          </cell>
          <cell r="I20">
            <v>2347</v>
          </cell>
          <cell r="J20">
            <v>2415</v>
          </cell>
          <cell r="K20">
            <v>2466</v>
          </cell>
        </row>
        <row r="21">
          <cell r="A21">
            <v>8685</v>
          </cell>
          <cell r="B21" t="str">
            <v>Santo Tomás</v>
          </cell>
          <cell r="C21">
            <v>29829</v>
          </cell>
          <cell r="D21">
            <v>31027</v>
          </cell>
          <cell r="E21">
            <v>32000</v>
          </cell>
          <cell r="F21">
            <v>28095</v>
          </cell>
          <cell r="G21">
            <v>29258</v>
          </cell>
          <cell r="H21">
            <v>30211</v>
          </cell>
          <cell r="I21">
            <v>1734</v>
          </cell>
          <cell r="J21">
            <v>1769</v>
          </cell>
          <cell r="K21">
            <v>1789</v>
          </cell>
        </row>
        <row r="22">
          <cell r="A22">
            <v>8758</v>
          </cell>
          <cell r="B22" t="str">
            <v>Soledad</v>
          </cell>
          <cell r="C22">
            <v>603999</v>
          </cell>
          <cell r="D22">
            <v>638065</v>
          </cell>
          <cell r="E22">
            <v>665021</v>
          </cell>
          <cell r="F22">
            <v>602644</v>
          </cell>
          <cell r="G22">
            <v>636953</v>
          </cell>
          <cell r="H22">
            <v>664141</v>
          </cell>
          <cell r="I22">
            <v>1355</v>
          </cell>
          <cell r="J22">
            <v>1112</v>
          </cell>
          <cell r="K22">
            <v>880</v>
          </cell>
        </row>
        <row r="23">
          <cell r="A23">
            <v>8770</v>
          </cell>
          <cell r="B23" t="str">
            <v>Suan</v>
          </cell>
          <cell r="C23">
            <v>11940</v>
          </cell>
          <cell r="D23">
            <v>12282</v>
          </cell>
          <cell r="E23">
            <v>12572</v>
          </cell>
          <cell r="F23">
            <v>11239</v>
          </cell>
          <cell r="G23">
            <v>11518</v>
          </cell>
          <cell r="H23">
            <v>11752</v>
          </cell>
          <cell r="I23">
            <v>701</v>
          </cell>
          <cell r="J23">
            <v>764</v>
          </cell>
          <cell r="K23">
            <v>820</v>
          </cell>
        </row>
        <row r="24">
          <cell r="A24">
            <v>8832</v>
          </cell>
          <cell r="B24" t="str">
            <v>Tubará</v>
          </cell>
          <cell r="C24">
            <v>17377</v>
          </cell>
          <cell r="D24">
            <v>18190</v>
          </cell>
          <cell r="E24">
            <v>18846</v>
          </cell>
          <cell r="F24">
            <v>8774</v>
          </cell>
          <cell r="G24">
            <v>9138</v>
          </cell>
          <cell r="H24">
            <v>9436</v>
          </cell>
          <cell r="I24">
            <v>8603</v>
          </cell>
          <cell r="J24">
            <v>9052</v>
          </cell>
          <cell r="K24">
            <v>9410</v>
          </cell>
        </row>
        <row r="25">
          <cell r="A25">
            <v>8849</v>
          </cell>
          <cell r="B25" t="str">
            <v>Usiacurí</v>
          </cell>
          <cell r="C25">
            <v>12250</v>
          </cell>
          <cell r="D25">
            <v>12743</v>
          </cell>
          <cell r="E25">
            <v>13144</v>
          </cell>
          <cell r="F25">
            <v>11394</v>
          </cell>
          <cell r="G25">
            <v>11865</v>
          </cell>
          <cell r="H25">
            <v>12251</v>
          </cell>
          <cell r="I25">
            <v>856</v>
          </cell>
          <cell r="J25">
            <v>878</v>
          </cell>
          <cell r="K25">
            <v>893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EDAD"/>
      <sheetName val="USIACURI"/>
      <sheetName val="PIOJÓ"/>
      <sheetName val="JUAN DE ACOSTA"/>
      <sheetName val="GALAPA"/>
      <sheetName val="TUBARÁ"/>
      <sheetName val="PTO COLOMBIA"/>
      <sheetName val="POLONUEVO"/>
      <sheetName val="SABANALARGA"/>
      <sheetName val="PONEDERA"/>
      <sheetName val="BARANOA"/>
      <sheetName val="INFORME DE EVALUACION"/>
      <sheetName val="CONCLUSIONES"/>
      <sheetName val="LO QUE SIGUE"/>
      <sheetName val="PALMAR DE VAERLA"/>
      <sheetName val="SANTO TOMAS"/>
      <sheetName val="SABANGRANDE"/>
      <sheetName val="BARRANQUILLA"/>
      <sheetName val="Hoja1"/>
    </sheetNames>
    <sheetDataSet>
      <sheetData sheetId="0">
        <row r="34">
          <cell r="D34">
            <v>6202168.2862000009</v>
          </cell>
          <cell r="E34">
            <v>6295030.5229549995</v>
          </cell>
          <cell r="F34">
            <v>6367754.4073899994</v>
          </cell>
          <cell r="G34">
            <v>6433833.3759399997</v>
          </cell>
          <cell r="H34">
            <v>6496973.9589837492</v>
          </cell>
        </row>
        <row r="35">
          <cell r="D35">
            <v>4787451.14396</v>
          </cell>
          <cell r="E35">
            <v>4859131.4662389997</v>
          </cell>
          <cell r="F35">
            <v>4915267.0026619993</v>
          </cell>
          <cell r="G35">
            <v>4966273.3312519994</v>
          </cell>
          <cell r="H35">
            <v>5015011.5212807497</v>
          </cell>
        </row>
        <row r="36">
          <cell r="D36">
            <v>0</v>
          </cell>
          <cell r="E36">
            <v>10</v>
          </cell>
          <cell r="F36">
            <v>10</v>
          </cell>
          <cell r="G36">
            <v>10</v>
          </cell>
          <cell r="H36">
            <v>20</v>
          </cell>
        </row>
      </sheetData>
      <sheetData sheetId="1">
        <row r="33">
          <cell r="D33">
            <v>28092.404343045262</v>
          </cell>
          <cell r="E33">
            <v>30996.298977099341</v>
          </cell>
          <cell r="F33">
            <v>31370.718733947411</v>
          </cell>
          <cell r="G33">
            <v>31730.998758605325</v>
          </cell>
          <cell r="H33">
            <v>32071.076564686173</v>
          </cell>
        </row>
        <row r="34">
          <cell r="D34">
            <v>28092.404343045262</v>
          </cell>
          <cell r="E34">
            <v>28527.190099017524</v>
          </cell>
          <cell r="G34">
            <v>29203.365030360546</v>
          </cell>
          <cell r="H34">
            <v>29516.352856090729</v>
          </cell>
        </row>
        <row r="35">
          <cell r="D35">
            <v>100</v>
          </cell>
          <cell r="E35">
            <v>0</v>
          </cell>
        </row>
      </sheetData>
      <sheetData sheetId="2">
        <row r="33">
          <cell r="D33">
            <v>28598.0798769625</v>
          </cell>
          <cell r="E33">
            <v>29224.349316987507</v>
          </cell>
          <cell r="F33">
            <v>14032.514789999999</v>
          </cell>
          <cell r="G33">
            <v>14222.2626315</v>
          </cell>
          <cell r="H33">
            <v>14378.914919250003</v>
          </cell>
        </row>
        <row r="34">
          <cell r="D34">
            <v>22074.846070632499</v>
          </cell>
          <cell r="E34">
            <v>22558.263193277504</v>
          </cell>
          <cell r="F34">
            <v>14032.514789999999</v>
          </cell>
          <cell r="G34">
            <v>14222.2626315</v>
          </cell>
          <cell r="H34">
            <v>14378.914919250003</v>
          </cell>
        </row>
        <row r="35">
          <cell r="D35">
            <v>0</v>
          </cell>
          <cell r="F35">
            <v>100</v>
          </cell>
          <cell r="H35">
            <v>0</v>
          </cell>
        </row>
      </sheetData>
      <sheetData sheetId="3">
        <row r="33">
          <cell r="D33">
            <v>134708.68708836249</v>
          </cell>
          <cell r="E33">
            <v>137148.33371293751</v>
          </cell>
          <cell r="F33">
            <v>41720.761471755002</v>
          </cell>
          <cell r="G33">
            <v>66486.761113500004</v>
          </cell>
          <cell r="H33">
            <v>67267.81618200001</v>
          </cell>
        </row>
        <row r="34">
          <cell r="D34">
            <v>103981.5800447525</v>
          </cell>
          <cell r="E34">
            <v>105864.74226878751</v>
          </cell>
          <cell r="F34">
            <v>32204.238585279007</v>
          </cell>
          <cell r="G34">
            <v>66486.761113500004</v>
          </cell>
          <cell r="H34">
            <v>67267.81618200001</v>
          </cell>
        </row>
        <row r="35">
          <cell r="D35">
            <v>0</v>
          </cell>
          <cell r="F35">
            <v>100</v>
          </cell>
          <cell r="G35">
            <v>0</v>
          </cell>
          <cell r="H35">
            <v>0</v>
          </cell>
        </row>
      </sheetData>
      <sheetData sheetId="4">
        <row r="33">
          <cell r="D33">
            <v>290643.4583494672</v>
          </cell>
          <cell r="E33">
            <v>295313.85205417627</v>
          </cell>
          <cell r="F33">
            <v>299076.61852940905</v>
          </cell>
          <cell r="G33">
            <v>160292.99917833277</v>
          </cell>
          <cell r="H33">
            <v>162113.6076149127</v>
          </cell>
        </row>
        <row r="34">
          <cell r="D34">
            <v>290643.4583494672</v>
          </cell>
          <cell r="E34">
            <v>295313.85205417627</v>
          </cell>
          <cell r="F34">
            <v>299076.61852940905</v>
          </cell>
          <cell r="G34">
            <v>98984.080002158444</v>
          </cell>
          <cell r="H34">
            <v>100108.34152363974</v>
          </cell>
        </row>
        <row r="35">
          <cell r="D35">
            <v>100</v>
          </cell>
          <cell r="E35">
            <v>0</v>
          </cell>
        </row>
      </sheetData>
      <sheetData sheetId="5">
        <row r="33">
          <cell r="D33">
            <v>42584.759330790992</v>
          </cell>
          <cell r="E33">
            <v>43450.174211717225</v>
          </cell>
          <cell r="F33">
            <v>44135.079411076236</v>
          </cell>
          <cell r="G33">
            <v>25577.287994924831</v>
          </cell>
          <cell r="H33">
            <v>25871.071224942563</v>
          </cell>
        </row>
        <row r="34">
          <cell r="D34">
            <v>42584.759330790992</v>
          </cell>
          <cell r="E34">
            <v>43450.174211717225</v>
          </cell>
          <cell r="F34">
            <v>44135.079411076236</v>
          </cell>
          <cell r="G34">
            <v>14624.517082870299</v>
          </cell>
          <cell r="H34">
            <v>14792.495715589597</v>
          </cell>
        </row>
        <row r="35">
          <cell r="D35">
            <v>100</v>
          </cell>
          <cell r="E35">
            <v>0</v>
          </cell>
        </row>
      </sheetData>
      <sheetData sheetId="6">
        <row r="33">
          <cell r="D33">
            <v>92657.914476790742</v>
          </cell>
          <cell r="E33">
            <v>94524.099729490772</v>
          </cell>
          <cell r="F33">
            <v>96197.933404033727</v>
          </cell>
          <cell r="G33">
            <v>41450.381764534737</v>
          </cell>
          <cell r="H33">
            <v>42142.855377649823</v>
          </cell>
        </row>
        <row r="34">
          <cell r="D34">
            <v>92657.914476790742</v>
          </cell>
          <cell r="H34">
            <v>52048.084315644301</v>
          </cell>
        </row>
        <row r="35">
          <cell r="D35">
            <v>100</v>
          </cell>
          <cell r="E35">
            <v>0</v>
          </cell>
        </row>
      </sheetData>
      <sheetData sheetId="7">
        <row r="33">
          <cell r="D33">
            <v>73051.460782155744</v>
          </cell>
          <cell r="E33">
            <v>74232.089884475427</v>
          </cell>
          <cell r="F33">
            <v>148903.51543200001</v>
          </cell>
          <cell r="G33">
            <v>32220.59694640919</v>
          </cell>
          <cell r="H33">
            <v>32568.264354650193</v>
          </cell>
        </row>
        <row r="34">
          <cell r="D34">
            <v>73051.460782155744</v>
          </cell>
          <cell r="E34">
            <v>74232.089884475427</v>
          </cell>
          <cell r="F34">
            <v>148903.51543200001</v>
          </cell>
          <cell r="G34">
            <v>72126.089960313766</v>
          </cell>
          <cell r="H34">
            <v>72904.346514801786</v>
          </cell>
        </row>
        <row r="35">
          <cell r="D35">
            <v>100</v>
          </cell>
          <cell r="E35">
            <v>0</v>
          </cell>
        </row>
      </sheetData>
      <sheetData sheetId="8">
        <row r="33">
          <cell r="D33">
            <v>152726.12294979102</v>
          </cell>
          <cell r="E33">
            <v>155108.88360121724</v>
          </cell>
          <cell r="F33">
            <v>157003.06204792627</v>
          </cell>
          <cell r="G33">
            <v>77352.787305168938</v>
          </cell>
          <cell r="H33">
            <v>78177.011330314665</v>
          </cell>
        </row>
        <row r="34">
          <cell r="D34">
            <v>152726.12294979102</v>
          </cell>
          <cell r="E34">
            <v>155108.88360121724</v>
          </cell>
          <cell r="F34">
            <v>157003.06204792627</v>
          </cell>
          <cell r="G34">
            <v>92158.902380257583</v>
          </cell>
          <cell r="H34">
            <v>93140.891318460854</v>
          </cell>
        </row>
        <row r="35">
          <cell r="D35">
            <v>100</v>
          </cell>
          <cell r="E35">
            <v>0</v>
          </cell>
          <cell r="F35">
            <v>0</v>
          </cell>
          <cell r="G35">
            <v>0</v>
          </cell>
          <cell r="H35">
            <v>0</v>
          </cell>
        </row>
      </sheetData>
      <sheetData sheetId="9">
        <row r="33">
          <cell r="E33">
            <v>138728.02827061253</v>
          </cell>
          <cell r="F33">
            <v>141354.6209966875</v>
          </cell>
          <cell r="G33">
            <v>143425.04907080001</v>
          </cell>
          <cell r="H33">
            <v>145275.81547565002</v>
          </cell>
          <cell r="I33">
            <v>146878.8782960125</v>
          </cell>
        </row>
        <row r="34">
          <cell r="E34">
            <v>107084.10784680249</v>
          </cell>
          <cell r="F34">
            <v>109111.57368953752</v>
          </cell>
          <cell r="H34">
            <v>112138.34209177</v>
          </cell>
          <cell r="I34">
            <v>113375.74562212251</v>
          </cell>
        </row>
        <row r="35">
          <cell r="E35">
            <v>0</v>
          </cell>
          <cell r="F35">
            <v>10</v>
          </cell>
          <cell r="G35">
            <v>10</v>
          </cell>
          <cell r="H35">
            <v>10</v>
          </cell>
          <cell r="I35">
            <v>20</v>
          </cell>
        </row>
      </sheetData>
      <sheetData sheetId="10">
        <row r="33">
          <cell r="E33">
            <v>251519.37205149591</v>
          </cell>
          <cell r="F33">
            <v>255607.68134980326</v>
          </cell>
          <cell r="G33">
            <v>258840.7545685574</v>
          </cell>
          <cell r="H33">
            <v>261946.78514868914</v>
          </cell>
          <cell r="I33">
            <v>264899.39064338233</v>
          </cell>
        </row>
        <row r="34">
          <cell r="E34">
            <v>251519.37205149591</v>
          </cell>
          <cell r="F34">
            <v>255607.68134980326</v>
          </cell>
          <cell r="G34">
            <v>258840.7545685574</v>
          </cell>
          <cell r="H34">
            <v>261946.78514868914</v>
          </cell>
          <cell r="I34">
            <v>264899.39064338233</v>
          </cell>
        </row>
      </sheetData>
      <sheetData sheetId="11"/>
      <sheetData sheetId="12"/>
      <sheetData sheetId="13"/>
      <sheetData sheetId="14">
        <row r="33">
          <cell r="D33">
            <v>280942.60133420007</v>
          </cell>
          <cell r="E33">
            <v>285181.60418571252</v>
          </cell>
          <cell r="F33">
            <v>132629.32846800002</v>
          </cell>
          <cell r="G33">
            <v>134630.50628475004</v>
          </cell>
          <cell r="H33">
            <v>136208.06101350003</v>
          </cell>
        </row>
        <row r="34">
          <cell r="D34">
            <v>216859.47818236001</v>
          </cell>
          <cell r="E34">
            <v>220131.56273638253</v>
          </cell>
          <cell r="F34">
            <v>132629.32846800002</v>
          </cell>
          <cell r="G34">
            <v>134630.50628475004</v>
          </cell>
          <cell r="H34">
            <v>136208.06101350003</v>
          </cell>
        </row>
      </sheetData>
      <sheetData sheetId="15">
        <row r="33">
          <cell r="D33">
            <v>299044.25104346062</v>
          </cell>
          <cell r="E33">
            <v>303794.3823394198</v>
          </cell>
          <cell r="F33">
            <v>141174.88059751233</v>
          </cell>
          <cell r="G33">
            <v>143417.35546934017</v>
          </cell>
          <cell r="H33">
            <v>145233.36305277789</v>
          </cell>
        </row>
        <row r="34">
          <cell r="D34">
            <v>230832.13413253558</v>
          </cell>
          <cell r="E34">
            <v>234498.75852217033</v>
          </cell>
          <cell r="F34">
            <v>141174.88059751233</v>
          </cell>
          <cell r="G34">
            <v>143417.35546934017</v>
          </cell>
          <cell r="H34">
            <v>145233.36305277789</v>
          </cell>
        </row>
        <row r="35">
          <cell r="D35">
            <v>100</v>
          </cell>
          <cell r="E35">
            <v>0</v>
          </cell>
          <cell r="F35">
            <v>0</v>
          </cell>
          <cell r="G35">
            <v>0</v>
          </cell>
          <cell r="H35">
            <v>0</v>
          </cell>
        </row>
      </sheetData>
      <sheetData sheetId="16">
        <row r="35">
          <cell r="D35">
            <v>331605.29588553897</v>
          </cell>
          <cell r="E35">
            <v>336895.36548755504</v>
          </cell>
          <cell r="F35">
            <v>161056.12562535249</v>
          </cell>
          <cell r="G35">
            <v>162945.26164649805</v>
          </cell>
          <cell r="H35">
            <v>164762.26385308299</v>
          </cell>
        </row>
        <row r="36">
          <cell r="D36">
            <v>255965.99122644713</v>
          </cell>
          <cell r="E36">
            <v>260049.39377199727</v>
          </cell>
          <cell r="F36">
            <v>161056.12562535249</v>
          </cell>
          <cell r="G36">
            <v>162945.26164649805</v>
          </cell>
          <cell r="H36">
            <v>164762.26385308299</v>
          </cell>
        </row>
      </sheetData>
      <sheetData sheetId="17">
        <row r="36">
          <cell r="D36">
            <v>17091455.925240267</v>
          </cell>
          <cell r="E36">
            <v>17434689.956475876</v>
          </cell>
          <cell r="F36">
            <v>17734457.220163532</v>
          </cell>
          <cell r="G36">
            <v>18034421.332724318</v>
          </cell>
          <cell r="H36">
            <v>18334937.855699457</v>
          </cell>
        </row>
        <row r="37">
          <cell r="D37">
            <v>13373830.157181749</v>
          </cell>
          <cell r="E37">
            <v>13644200.635608776</v>
          </cell>
          <cell r="F37">
            <v>13881181.982215209</v>
          </cell>
          <cell r="G37">
            <v>14118483.009965029</v>
          </cell>
          <cell r="H37">
            <v>14356383.208672756</v>
          </cell>
        </row>
        <row r="38">
          <cell r="D38">
            <v>0</v>
          </cell>
          <cell r="E38">
            <v>0</v>
          </cell>
          <cell r="F38">
            <v>20</v>
          </cell>
          <cell r="G38">
            <v>40</v>
          </cell>
          <cell r="H38">
            <v>40</v>
          </cell>
        </row>
      </sheetData>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B1:P22"/>
  <sheetViews>
    <sheetView topLeftCell="A13" workbookViewId="0">
      <selection activeCell="O3" sqref="O3:P4"/>
    </sheetView>
  </sheetViews>
  <sheetFormatPr baseColWidth="10" defaultRowHeight="15"/>
  <cols>
    <col min="4" max="4" width="19.140625" customWidth="1"/>
    <col min="5" max="5" width="9.42578125" customWidth="1"/>
    <col min="6" max="6" width="9.5703125" customWidth="1"/>
    <col min="7" max="7" width="10" customWidth="1"/>
    <col min="8" max="8" width="9.85546875" customWidth="1"/>
    <col min="9" max="9" width="9" customWidth="1"/>
    <col min="10" max="10" width="9.28515625" customWidth="1"/>
    <col min="11" max="12" width="9.42578125" customWidth="1"/>
    <col min="13" max="13" width="9.7109375" customWidth="1"/>
    <col min="14" max="14" width="9.5703125" customWidth="1"/>
  </cols>
  <sheetData>
    <row r="1" spans="2:16" ht="15.75" thickBot="1"/>
    <row r="2" spans="2:16" ht="15.75" thickBot="1">
      <c r="B2" s="768" t="s">
        <v>540</v>
      </c>
      <c r="C2" s="769"/>
      <c r="D2" s="769"/>
      <c r="E2" s="769"/>
      <c r="F2" s="769"/>
      <c r="G2" s="769"/>
      <c r="H2" s="769"/>
      <c r="I2" s="769"/>
      <c r="J2" s="769"/>
      <c r="K2" s="769"/>
      <c r="L2" s="769"/>
      <c r="M2" s="769"/>
      <c r="N2" s="769"/>
      <c r="O2" s="769"/>
      <c r="P2" s="770"/>
    </row>
    <row r="3" spans="2:16" ht="15.75" thickBot="1">
      <c r="B3" s="771" t="s">
        <v>506</v>
      </c>
      <c r="C3" s="772"/>
      <c r="D3" s="773"/>
      <c r="E3" s="774" t="s">
        <v>518</v>
      </c>
      <c r="F3" s="775"/>
      <c r="G3" s="775"/>
      <c r="H3" s="775"/>
      <c r="I3" s="776"/>
      <c r="J3" s="774" t="s">
        <v>519</v>
      </c>
      <c r="K3" s="775"/>
      <c r="L3" s="775"/>
      <c r="M3" s="775"/>
      <c r="N3" s="776"/>
      <c r="O3" s="1136" t="s">
        <v>545</v>
      </c>
      <c r="P3" s="780"/>
    </row>
    <row r="4" spans="2:16" ht="49.5" customHeight="1" thickBot="1">
      <c r="B4" s="783" t="s">
        <v>534</v>
      </c>
      <c r="C4" s="783" t="s">
        <v>521</v>
      </c>
      <c r="D4" s="783" t="s">
        <v>507</v>
      </c>
      <c r="E4" s="777"/>
      <c r="F4" s="778"/>
      <c r="G4" s="778"/>
      <c r="H4" s="778"/>
      <c r="I4" s="779"/>
      <c r="J4" s="777"/>
      <c r="K4" s="778"/>
      <c r="L4" s="778"/>
      <c r="M4" s="778"/>
      <c r="N4" s="779"/>
      <c r="O4" s="781"/>
      <c r="P4" s="782"/>
    </row>
    <row r="5" spans="2:16" ht="15.75" thickBot="1">
      <c r="B5" s="784"/>
      <c r="C5" s="784"/>
      <c r="D5" s="784"/>
      <c r="E5" s="753" t="s">
        <v>270</v>
      </c>
      <c r="F5" s="753" t="s">
        <v>271</v>
      </c>
      <c r="G5" s="753" t="s">
        <v>272</v>
      </c>
      <c r="H5" s="753" t="s">
        <v>273</v>
      </c>
      <c r="I5" s="753" t="s">
        <v>274</v>
      </c>
      <c r="J5" s="753" t="s">
        <v>270</v>
      </c>
      <c r="K5" s="753" t="s">
        <v>271</v>
      </c>
      <c r="L5" s="753" t="s">
        <v>272</v>
      </c>
      <c r="M5" s="753" t="s">
        <v>273</v>
      </c>
      <c r="N5" s="754" t="s">
        <v>274</v>
      </c>
      <c r="O5" s="755" t="s">
        <v>63</v>
      </c>
      <c r="P5" s="756" t="s">
        <v>64</v>
      </c>
    </row>
    <row r="6" spans="2:16" ht="50.25" customHeight="1" thickBot="1">
      <c r="B6" s="726">
        <v>5</v>
      </c>
      <c r="C6" s="727">
        <f>'METAS T1-AJUSTADO'!A71</f>
        <v>66</v>
      </c>
      <c r="D6" s="728" t="s">
        <v>508</v>
      </c>
      <c r="E6" s="729">
        <f>'METAS T(5) AJUSTADO'!H39</f>
        <v>1136545.9095558764</v>
      </c>
      <c r="F6" s="729">
        <f>'METAS T(5) AJUSTADO'!I39</f>
        <v>756907.31952089653</v>
      </c>
      <c r="G6" s="729">
        <f>'METAS T(5) AJUSTADO'!J39</f>
        <v>759175.91772445361</v>
      </c>
      <c r="H6" s="729">
        <f>'METAS T(5) AJUSTADO'!K39</f>
        <v>679525.64298169629</v>
      </c>
      <c r="I6" s="729">
        <f>'METAS T(5) AJUSTADO'!L39</f>
        <v>680710.14703149989</v>
      </c>
      <c r="J6" s="729">
        <f>'METAS T(5) AJUSTADO'!M39</f>
        <v>192291.06089047715</v>
      </c>
      <c r="K6" s="729">
        <f>'METAS T(5) AJUSTADO'!N39</f>
        <v>262892.64069416252</v>
      </c>
      <c r="L6" s="729">
        <f>'METAS T(5) AJUSTADO'!O39</f>
        <v>265221.60489684378</v>
      </c>
      <c r="M6" s="729">
        <f>'METAS T(5) AJUSTADO'!P39</f>
        <v>201053.62016051816</v>
      </c>
      <c r="N6" s="730">
        <f>'METAS T(5) AJUSTADO'!Q39</f>
        <v>202348.59692445159</v>
      </c>
      <c r="O6" s="731">
        <f>((E6-I6)/E6)*100</f>
        <v>40.107113904664146</v>
      </c>
      <c r="P6" s="758">
        <f>((J6-N6)/J6)*100</f>
        <v>-5.2303710777813475</v>
      </c>
    </row>
    <row r="7" spans="2:16" ht="55.5" customHeight="1" thickBot="1">
      <c r="B7" s="732">
        <v>4</v>
      </c>
      <c r="C7" s="733">
        <f>'METAS T2 AJUSTADO'!B14</f>
        <v>8</v>
      </c>
      <c r="D7" s="734" t="s">
        <v>509</v>
      </c>
      <c r="E7" s="735" t="e">
        <f>'METAS  (4) AJUSTADO'!H41</f>
        <v>#REF!</v>
      </c>
      <c r="F7" s="735" t="e">
        <f>'METAS  (4) AJUSTADO'!I41</f>
        <v>#REF!</v>
      </c>
      <c r="G7" s="735" t="e">
        <f>'METAS  (4) AJUSTADO'!J41</f>
        <v>#REF!</v>
      </c>
      <c r="H7" s="735" t="e">
        <f>'METAS  (4) AJUSTADO'!K41</f>
        <v>#REF!</v>
      </c>
      <c r="I7" s="735" t="e">
        <f>'METAS  (4) AJUSTADO'!L41</f>
        <v>#REF!</v>
      </c>
      <c r="J7" s="735" t="e">
        <f>'METAS  (4) AJUSTADO'!M41</f>
        <v>#REF!</v>
      </c>
      <c r="K7" s="735" t="e">
        <f>'METAS  (4) AJUSTADO'!N41</f>
        <v>#REF!</v>
      </c>
      <c r="L7" s="735" t="e">
        <f>'METAS  (4) AJUSTADO'!O41</f>
        <v>#REF!</v>
      </c>
      <c r="M7" s="735" t="e">
        <f>'METAS  (4) AJUSTADO'!P41</f>
        <v>#REF!</v>
      </c>
      <c r="N7" s="736" t="e">
        <f>'METAS  (4) AJUSTADO'!Q41</f>
        <v>#REF!</v>
      </c>
      <c r="O7" s="737" t="e">
        <f t="shared" ref="O7:O10" si="0">((E7-I7)/E7)*100</f>
        <v>#REF!</v>
      </c>
      <c r="P7" s="738" t="e">
        <f t="shared" ref="P7:P10" si="1">((J7-N7)/J7)*100</f>
        <v>#REF!</v>
      </c>
    </row>
    <row r="8" spans="2:16" ht="45" customHeight="1" thickBot="1">
      <c r="B8" s="740">
        <v>3</v>
      </c>
      <c r="C8" s="741">
        <f>'METAS T3 AJUSTADO'!A31</f>
        <v>25</v>
      </c>
      <c r="D8" s="742" t="s">
        <v>510</v>
      </c>
      <c r="E8" s="743" t="e">
        <f>'METAS T3 AJUSTADO'!H32</f>
        <v>#REF!</v>
      </c>
      <c r="F8" s="743" t="e">
        <f>'METAS T3 AJUSTADO'!I32</f>
        <v>#REF!</v>
      </c>
      <c r="G8" s="743" t="e">
        <f>'METAS T3 AJUSTADO'!J32</f>
        <v>#REF!</v>
      </c>
      <c r="H8" s="743" t="e">
        <f>'METAS T3 AJUSTADO'!K32</f>
        <v>#REF!</v>
      </c>
      <c r="I8" s="743" t="e">
        <f>'METAS T3 AJUSTADO'!L32</f>
        <v>#REF!</v>
      </c>
      <c r="J8" s="743" t="e">
        <f>'METAS T3 AJUSTADO'!M32</f>
        <v>#REF!</v>
      </c>
      <c r="K8" s="743" t="e">
        <f>'METAS T3 AJUSTADO'!N32</f>
        <v>#REF!</v>
      </c>
      <c r="L8" s="743" t="e">
        <f>'METAS T3 AJUSTADO'!O32</f>
        <v>#REF!</v>
      </c>
      <c r="M8" s="743" t="e">
        <f>'METAS T3 AJUSTADO'!P32</f>
        <v>#REF!</v>
      </c>
      <c r="N8" s="744" t="e">
        <f>'METAS T3 AJUSTADO'!Q32</f>
        <v>#REF!</v>
      </c>
      <c r="O8" s="745" t="e">
        <f t="shared" si="0"/>
        <v>#REF!</v>
      </c>
      <c r="P8" s="757" t="e">
        <f t="shared" si="1"/>
        <v>#REF!</v>
      </c>
    </row>
    <row r="9" spans="2:16" ht="53.25" customHeight="1" thickBot="1">
      <c r="B9" s="746">
        <v>2</v>
      </c>
      <c r="C9" s="747">
        <f>'METAS  (4) AJUSTADO'!A40</f>
        <v>34</v>
      </c>
      <c r="D9" s="748" t="s">
        <v>511</v>
      </c>
      <c r="E9" s="749">
        <f>'METAS T2 AJUSTADO'!I15</f>
        <v>336584.40542461252</v>
      </c>
      <c r="F9" s="749">
        <f>'METAS T2 AJUSTADO'!J15</f>
        <v>339210.99815068749</v>
      </c>
      <c r="G9" s="749">
        <f>'METAS T2 AJUSTADO'!K15</f>
        <v>302106.88116200001</v>
      </c>
      <c r="H9" s="749">
        <f>'METAS T2 AJUSTADO'!L15</f>
        <v>303957.64756685001</v>
      </c>
      <c r="I9" s="749">
        <f>'METAS T2 AJUSTADO'!M15</f>
        <v>305230.10174721247</v>
      </c>
      <c r="J9" s="749">
        <f>'METAS T2 AJUSTADO'!N15</f>
        <v>261240.7583088025</v>
      </c>
      <c r="K9" s="749">
        <f>'METAS T2 AJUSTADO'!O15</f>
        <v>263268.22415153752</v>
      </c>
      <c r="L9" s="749">
        <f>'METAS T2 AJUSTADO'!P15</f>
        <v>267112.60892840003</v>
      </c>
      <c r="M9" s="749">
        <f>'METAS T2 AJUSTADO'!Q15</f>
        <v>235825.90194937002</v>
      </c>
      <c r="N9" s="750">
        <f>'METAS T2 AJUSTADO'!R15</f>
        <v>236761.43923972253</v>
      </c>
      <c r="O9" s="751">
        <f t="shared" si="0"/>
        <v>9.3154356446923163</v>
      </c>
      <c r="P9" s="752">
        <f t="shared" si="1"/>
        <v>9.3704057619308845</v>
      </c>
    </row>
    <row r="10" spans="2:16" ht="54" customHeight="1" thickBot="1">
      <c r="B10" s="739">
        <v>1</v>
      </c>
      <c r="C10" s="762">
        <f>'METAS T(5) AJUSTADO'!A38</f>
        <v>32</v>
      </c>
      <c r="D10" s="763" t="s">
        <v>512</v>
      </c>
      <c r="E10" s="764">
        <f>'METAS T1-AJUSTADO'!H72</f>
        <v>14247266.807103509</v>
      </c>
      <c r="F10" s="764">
        <f>'METAS T1-AJUSTADO'!I72</f>
        <v>14452539.422763625</v>
      </c>
      <c r="G10" s="764">
        <f>'METAS T1-AJUSTADO'!J72</f>
        <v>13870857.465337276</v>
      </c>
      <c r="H10" s="764">
        <f>'METAS T1-AJUSTADO'!K72</f>
        <v>13895433.30324154</v>
      </c>
      <c r="I10" s="764">
        <f>'METAS T1-AJUSTADO'!L72</f>
        <v>14030071.426750746</v>
      </c>
      <c r="J10" s="764">
        <f>'METAS T1-AJUSTADO'!M72</f>
        <v>10924800.966300918</v>
      </c>
      <c r="K10" s="764">
        <f>'METAS T1-AJUSTADO'!N72</f>
        <v>11084452.660748754</v>
      </c>
      <c r="L10" s="764">
        <f>'METAS T1-AJUSTADO'!O72</f>
        <v>10838393.314169021</v>
      </c>
      <c r="M10" s="764">
        <f>'METAS T1-AJUSTADO'!P72</f>
        <v>10872696.165167188</v>
      </c>
      <c r="N10" s="765">
        <f>'METAS T1-AJUSTADO'!Q72</f>
        <v>10978921.871792642</v>
      </c>
      <c r="O10" s="766">
        <f t="shared" si="0"/>
        <v>1.524470505770781</v>
      </c>
      <c r="P10" s="767">
        <f t="shared" si="1"/>
        <v>-0.49539488782146368</v>
      </c>
    </row>
    <row r="11" spans="2:16" ht="15.75" thickBot="1">
      <c r="C11" s="761">
        <f>SUM(C6:C10)</f>
        <v>165</v>
      </c>
    </row>
    <row r="12" spans="2:16" ht="15.75" thickBot="1">
      <c r="C12" s="760"/>
    </row>
    <row r="13" spans="2:16" ht="15.75" thickBot="1">
      <c r="B13" s="1135" t="s">
        <v>544</v>
      </c>
      <c r="C13" s="769"/>
      <c r="D13" s="769"/>
      <c r="E13" s="769"/>
      <c r="F13" s="769"/>
      <c r="G13" s="769"/>
      <c r="H13" s="769"/>
      <c r="I13" s="769"/>
      <c r="J13" s="769"/>
      <c r="K13" s="769"/>
      <c r="L13" s="769"/>
      <c r="M13" s="769"/>
      <c r="N13" s="769"/>
      <c r="O13" s="769"/>
      <c r="P13" s="770"/>
    </row>
    <row r="14" spans="2:16" ht="15.75" customHeight="1" thickBot="1">
      <c r="B14" s="785" t="s">
        <v>506</v>
      </c>
      <c r="C14" s="786"/>
      <c r="D14" s="787"/>
      <c r="E14" s="788" t="s">
        <v>518</v>
      </c>
      <c r="F14" s="789"/>
      <c r="G14" s="789"/>
      <c r="H14" s="789"/>
      <c r="I14" s="790"/>
      <c r="J14" s="788" t="s">
        <v>519</v>
      </c>
      <c r="K14" s="789"/>
      <c r="L14" s="789"/>
      <c r="M14" s="789"/>
      <c r="N14" s="790"/>
      <c r="O14" s="794" t="s">
        <v>520</v>
      </c>
      <c r="P14" s="795"/>
    </row>
    <row r="15" spans="2:16" ht="15.75" thickBot="1">
      <c r="B15" s="798" t="s">
        <v>542</v>
      </c>
      <c r="C15" s="798" t="s">
        <v>521</v>
      </c>
      <c r="D15" s="798" t="s">
        <v>507</v>
      </c>
      <c r="E15" s="791"/>
      <c r="F15" s="792"/>
      <c r="G15" s="792"/>
      <c r="H15" s="792"/>
      <c r="I15" s="793"/>
      <c r="J15" s="791"/>
      <c r="K15" s="792"/>
      <c r="L15" s="792"/>
      <c r="M15" s="792"/>
      <c r="N15" s="793"/>
      <c r="O15" s="796"/>
      <c r="P15" s="797"/>
    </row>
    <row r="16" spans="2:16" ht="15.75" thickBot="1">
      <c r="B16" s="799"/>
      <c r="C16" s="799"/>
      <c r="D16" s="799"/>
      <c r="E16" s="717" t="s">
        <v>270</v>
      </c>
      <c r="F16" s="717" t="s">
        <v>271</v>
      </c>
      <c r="G16" s="717" t="s">
        <v>272</v>
      </c>
      <c r="H16" s="717" t="s">
        <v>273</v>
      </c>
      <c r="I16" s="717" t="s">
        <v>274</v>
      </c>
      <c r="J16" s="717" t="s">
        <v>270</v>
      </c>
      <c r="K16" s="717" t="s">
        <v>271</v>
      </c>
      <c r="L16" s="717" t="s">
        <v>272</v>
      </c>
      <c r="M16" s="717" t="s">
        <v>273</v>
      </c>
      <c r="N16" s="716" t="s">
        <v>274</v>
      </c>
      <c r="O16" s="715" t="s">
        <v>63</v>
      </c>
      <c r="P16" s="427" t="s">
        <v>64</v>
      </c>
    </row>
    <row r="17" spans="2:16" ht="51.75" thickBot="1">
      <c r="B17" s="726">
        <v>5</v>
      </c>
      <c r="C17" s="727">
        <f>'METAS T(5) AJUSTADO'!A38</f>
        <v>32</v>
      </c>
      <c r="D17" s="728" t="s">
        <v>512</v>
      </c>
      <c r="E17" s="729">
        <v>1182488.5622630399</v>
      </c>
      <c r="F17" s="729">
        <v>752211.08094258001</v>
      </c>
      <c r="G17" s="729">
        <v>752211.08094258001</v>
      </c>
      <c r="H17" s="729">
        <v>752211.08094258001</v>
      </c>
      <c r="I17" s="729">
        <v>752211.08094258001</v>
      </c>
      <c r="J17" s="729">
        <v>272930.4213760001</v>
      </c>
      <c r="K17" s="729">
        <v>217192.10074989998</v>
      </c>
      <c r="L17" s="729">
        <v>217192.10074989998</v>
      </c>
      <c r="M17" s="729">
        <v>217192.10074989998</v>
      </c>
      <c r="N17" s="730">
        <v>217192.10074989998</v>
      </c>
      <c r="O17" s="731">
        <f>((E17-I17)/E17)*100</f>
        <v>36.387453972239463</v>
      </c>
      <c r="P17" s="758">
        <f>((J17-N17)/J17)*100</f>
        <v>20.422172195056532</v>
      </c>
    </row>
    <row r="18" spans="2:16" ht="51.75" thickBot="1">
      <c r="B18" s="732">
        <v>4</v>
      </c>
      <c r="C18" s="733">
        <f>'METAS  (4) AJUSTADO'!A40</f>
        <v>34</v>
      </c>
      <c r="D18" s="734" t="s">
        <v>511</v>
      </c>
      <c r="E18" s="735">
        <v>567217.7461324801</v>
      </c>
      <c r="F18" s="735">
        <v>321814.76331529603</v>
      </c>
      <c r="G18" s="735">
        <v>321814.76331529603</v>
      </c>
      <c r="H18" s="735">
        <v>321814.76331529603</v>
      </c>
      <c r="I18" s="735">
        <v>321814.76331529603</v>
      </c>
      <c r="J18" s="735">
        <v>376098.0595648</v>
      </c>
      <c r="K18" s="735">
        <v>217130.60446479998</v>
      </c>
      <c r="L18" s="735">
        <v>217130.60446479998</v>
      </c>
      <c r="M18" s="735">
        <v>217130.60446479998</v>
      </c>
      <c r="N18" s="736">
        <v>217130.60446479998</v>
      </c>
      <c r="O18" s="737">
        <f>((E18-I18)/E18)*100</f>
        <v>43.264334462460106</v>
      </c>
      <c r="P18" s="738">
        <f>((J18-N18)/J18)*100</f>
        <v>42.267555244488214</v>
      </c>
    </row>
    <row r="19" spans="2:16" ht="39" thickBot="1">
      <c r="B19" s="740">
        <v>3</v>
      </c>
      <c r="C19" s="741">
        <f>'METAS T3 AJUSTADO'!A31</f>
        <v>25</v>
      </c>
      <c r="D19" s="742" t="s">
        <v>510</v>
      </c>
      <c r="E19" s="743">
        <v>26199163.629582174</v>
      </c>
      <c r="F19" s="743">
        <v>5314672.029997427</v>
      </c>
      <c r="G19" s="743">
        <v>5314576.478509427</v>
      </c>
      <c r="H19" s="743">
        <v>5314576.478509427</v>
      </c>
      <c r="I19" s="743">
        <v>5314576.478509427</v>
      </c>
      <c r="J19" s="743">
        <v>15840508.773731204</v>
      </c>
      <c r="K19" s="743">
        <v>4734775.8467519404</v>
      </c>
      <c r="L19" s="743">
        <v>4734576.7811519401</v>
      </c>
      <c r="M19" s="743">
        <v>4734576.7811519401</v>
      </c>
      <c r="N19" s="744">
        <v>4734576.7811519401</v>
      </c>
      <c r="O19" s="745">
        <f>((E19-I19)/E19)*100</f>
        <v>79.714709394354117</v>
      </c>
      <c r="P19" s="757">
        <f>((J19-N19)/J19)*100</f>
        <v>70.110955091269332</v>
      </c>
    </row>
    <row r="20" spans="2:16" ht="51.75" thickBot="1">
      <c r="B20" s="746">
        <v>2</v>
      </c>
      <c r="C20" s="747">
        <f>'METAS T2 AJUSTADO'!B14</f>
        <v>8</v>
      </c>
      <c r="D20" s="748" t="s">
        <v>509</v>
      </c>
      <c r="E20" s="749">
        <v>260040.01024152001</v>
      </c>
      <c r="F20" s="749">
        <v>260040.01024152001</v>
      </c>
      <c r="G20" s="749">
        <v>220865.46517871998</v>
      </c>
      <c r="H20" s="749">
        <v>220865.46517871998</v>
      </c>
      <c r="I20" s="749">
        <v>210170.91769080001</v>
      </c>
      <c r="J20" s="749">
        <v>202521.69841896003</v>
      </c>
      <c r="K20" s="749">
        <v>202521.69841896003</v>
      </c>
      <c r="L20" s="749">
        <v>172052.60781456003</v>
      </c>
      <c r="M20" s="749">
        <v>172052.60781456003</v>
      </c>
      <c r="N20" s="750">
        <v>163689.90024840002</v>
      </c>
      <c r="O20" s="751">
        <f>((E20-I20)/E20)*100</f>
        <v>19.177469076548096</v>
      </c>
      <c r="P20" s="752">
        <f>((J20-N20)/J20)*100</f>
        <v>19.174142066608596</v>
      </c>
    </row>
    <row r="21" spans="2:16" ht="51.75" thickBot="1">
      <c r="B21" s="739">
        <v>1</v>
      </c>
      <c r="C21" s="762">
        <f>'METAS T1-AJUSTADO'!A71</f>
        <v>66</v>
      </c>
      <c r="D21" s="763" t="s">
        <v>508</v>
      </c>
      <c r="E21" s="764">
        <v>8489444.9084066581</v>
      </c>
      <c r="F21" s="764">
        <v>8489444.9084066581</v>
      </c>
      <c r="G21" s="764">
        <v>6910101.0349846575</v>
      </c>
      <c r="H21" s="764">
        <v>6910101.0349846575</v>
      </c>
      <c r="I21" s="764">
        <v>3530354.722217856</v>
      </c>
      <c r="J21" s="764">
        <v>82134275.865445897</v>
      </c>
      <c r="K21" s="764">
        <v>82134275.865445897</v>
      </c>
      <c r="L21" s="764">
        <v>42656151.851714827</v>
      </c>
      <c r="M21" s="764">
        <v>42656151.851714827</v>
      </c>
      <c r="N21" s="765">
        <v>41367144.786148034</v>
      </c>
      <c r="O21" s="766">
        <f>((E21-I21)/E21)*100</f>
        <v>58.414775520576988</v>
      </c>
      <c r="P21" s="767">
        <f>((J21-N21)/J21)*100</f>
        <v>49.634736107107628</v>
      </c>
    </row>
    <row r="22" spans="2:16" ht="15.75" thickBot="1">
      <c r="C22" s="759">
        <f>SUM(C17:C21)</f>
        <v>165</v>
      </c>
    </row>
  </sheetData>
  <mergeCells count="16">
    <mergeCell ref="B13:P13"/>
    <mergeCell ref="B14:D14"/>
    <mergeCell ref="E14:I15"/>
    <mergeCell ref="J14:N15"/>
    <mergeCell ref="O14:P15"/>
    <mergeCell ref="B15:B16"/>
    <mergeCell ref="C15:C16"/>
    <mergeCell ref="D15:D16"/>
    <mergeCell ref="B2:P2"/>
    <mergeCell ref="B3:D3"/>
    <mergeCell ref="E3:I4"/>
    <mergeCell ref="J3:N4"/>
    <mergeCell ref="O3:P4"/>
    <mergeCell ref="B4:B5"/>
    <mergeCell ref="C4:C5"/>
    <mergeCell ref="D4:D5"/>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499984740745262"/>
  </sheetPr>
  <dimension ref="A1:V55"/>
  <sheetViews>
    <sheetView zoomScale="90" zoomScaleNormal="90" workbookViewId="0">
      <pane xSplit="2" ySplit="1" topLeftCell="C2" activePane="bottomRight" state="frozen"/>
      <selection pane="topRight"/>
      <selection pane="bottomLeft"/>
      <selection pane="bottomRight" activeCell="B34" sqref="B34"/>
    </sheetView>
  </sheetViews>
  <sheetFormatPr baseColWidth="10" defaultColWidth="11" defaultRowHeight="12.75"/>
  <cols>
    <col min="1" max="1" width="6" style="255" customWidth="1"/>
    <col min="2" max="2" width="71.85546875" style="255" customWidth="1"/>
    <col min="3" max="3" width="14.85546875" style="255" customWidth="1"/>
    <col min="4" max="4" width="10.7109375" style="256" customWidth="1"/>
    <col min="5" max="5" width="10" style="256" customWidth="1"/>
    <col min="6" max="6" width="8.7109375" style="256" customWidth="1"/>
    <col min="7" max="7" width="8.85546875" style="256" customWidth="1"/>
    <col min="8" max="8" width="8.140625" style="256" customWidth="1"/>
    <col min="9" max="9" width="7.42578125" style="256" customWidth="1"/>
    <col min="10" max="10" width="8.5703125" style="256" customWidth="1"/>
    <col min="11" max="11" width="8.42578125" style="256" customWidth="1"/>
    <col min="12" max="12" width="7.85546875" style="256" customWidth="1"/>
    <col min="13" max="13" width="9.42578125" style="256" customWidth="1"/>
    <col min="14" max="14" width="8.42578125" style="256" customWidth="1"/>
    <col min="15" max="16" width="8.28515625" style="256" customWidth="1"/>
    <col min="17" max="17" width="9.42578125" style="256" customWidth="1"/>
    <col min="18" max="19" width="7.28515625" style="256" customWidth="1"/>
    <col min="20" max="20" width="7.85546875" style="256" customWidth="1"/>
    <col min="21" max="21" width="8" style="256" customWidth="1"/>
    <col min="22" max="22" width="8.42578125" style="256" customWidth="1"/>
    <col min="23" max="255" width="11.42578125" style="255"/>
    <col min="256" max="256" width="2.140625" style="255" customWidth="1"/>
    <col min="257" max="257" width="37.5703125" style="255" customWidth="1"/>
    <col min="258" max="258" width="43.85546875" style="255" customWidth="1"/>
    <col min="259" max="259" width="10.85546875" style="255" customWidth="1"/>
    <col min="260" max="278" width="9.85546875" style="255" customWidth="1"/>
    <col min="279" max="511" width="11.42578125" style="255"/>
    <col min="512" max="512" width="2.140625" style="255" customWidth="1"/>
    <col min="513" max="513" width="37.5703125" style="255" customWidth="1"/>
    <col min="514" max="514" width="43.85546875" style="255" customWidth="1"/>
    <col min="515" max="515" width="10.85546875" style="255" customWidth="1"/>
    <col min="516" max="534" width="9.85546875" style="255" customWidth="1"/>
    <col min="535" max="767" width="11.42578125" style="255"/>
    <col min="768" max="768" width="2.140625" style="255" customWidth="1"/>
    <col min="769" max="769" width="37.5703125" style="255" customWidth="1"/>
    <col min="770" max="770" width="43.85546875" style="255" customWidth="1"/>
    <col min="771" max="771" width="10.85546875" style="255" customWidth="1"/>
    <col min="772" max="790" width="9.85546875" style="255" customWidth="1"/>
    <col min="791" max="1023" width="11.42578125" style="255"/>
    <col min="1024" max="1024" width="2.140625" style="255" customWidth="1"/>
    <col min="1025" max="1025" width="37.5703125" style="255" customWidth="1"/>
    <col min="1026" max="1026" width="43.85546875" style="255" customWidth="1"/>
    <col min="1027" max="1027" width="10.85546875" style="255" customWidth="1"/>
    <col min="1028" max="1046" width="9.85546875" style="255" customWidth="1"/>
    <col min="1047" max="1279" width="11.42578125" style="255"/>
    <col min="1280" max="1280" width="2.140625" style="255" customWidth="1"/>
    <col min="1281" max="1281" width="37.5703125" style="255" customWidth="1"/>
    <col min="1282" max="1282" width="43.85546875" style="255" customWidth="1"/>
    <col min="1283" max="1283" width="10.85546875" style="255" customWidth="1"/>
    <col min="1284" max="1302" width="9.85546875" style="255" customWidth="1"/>
    <col min="1303" max="1535" width="11.42578125" style="255"/>
    <col min="1536" max="1536" width="2.140625" style="255" customWidth="1"/>
    <col min="1537" max="1537" width="37.5703125" style="255" customWidth="1"/>
    <col min="1538" max="1538" width="43.85546875" style="255" customWidth="1"/>
    <col min="1539" max="1539" width="10.85546875" style="255" customWidth="1"/>
    <col min="1540" max="1558" width="9.85546875" style="255" customWidth="1"/>
    <col min="1559" max="1791" width="11.42578125" style="255"/>
    <col min="1792" max="1792" width="2.140625" style="255" customWidth="1"/>
    <col min="1793" max="1793" width="37.5703125" style="255" customWidth="1"/>
    <col min="1794" max="1794" width="43.85546875" style="255" customWidth="1"/>
    <col min="1795" max="1795" width="10.85546875" style="255" customWidth="1"/>
    <col min="1796" max="1814" width="9.85546875" style="255" customWidth="1"/>
    <col min="1815" max="2047" width="11.42578125" style="255"/>
    <col min="2048" max="2048" width="2.140625" style="255" customWidth="1"/>
    <col min="2049" max="2049" width="37.5703125" style="255" customWidth="1"/>
    <col min="2050" max="2050" width="43.85546875" style="255" customWidth="1"/>
    <col min="2051" max="2051" width="10.85546875" style="255" customWidth="1"/>
    <col min="2052" max="2070" width="9.85546875" style="255" customWidth="1"/>
    <col min="2071" max="2303" width="11.42578125" style="255"/>
    <col min="2304" max="2304" width="2.140625" style="255" customWidth="1"/>
    <col min="2305" max="2305" width="37.5703125" style="255" customWidth="1"/>
    <col min="2306" max="2306" width="43.85546875" style="255" customWidth="1"/>
    <col min="2307" max="2307" width="10.85546875" style="255" customWidth="1"/>
    <col min="2308" max="2326" width="9.85546875" style="255" customWidth="1"/>
    <col min="2327" max="2559" width="11.42578125" style="255"/>
    <col min="2560" max="2560" width="2.140625" style="255" customWidth="1"/>
    <col min="2561" max="2561" width="37.5703125" style="255" customWidth="1"/>
    <col min="2562" max="2562" width="43.85546875" style="255" customWidth="1"/>
    <col min="2563" max="2563" width="10.85546875" style="255" customWidth="1"/>
    <col min="2564" max="2582" width="9.85546875" style="255" customWidth="1"/>
    <col min="2583" max="2815" width="11.42578125" style="255"/>
    <col min="2816" max="2816" width="2.140625" style="255" customWidth="1"/>
    <col min="2817" max="2817" width="37.5703125" style="255" customWidth="1"/>
    <col min="2818" max="2818" width="43.85546875" style="255" customWidth="1"/>
    <col min="2819" max="2819" width="10.85546875" style="255" customWidth="1"/>
    <col min="2820" max="2838" width="9.85546875" style="255" customWidth="1"/>
    <col min="2839" max="3071" width="11.42578125" style="255"/>
    <col min="3072" max="3072" width="2.140625" style="255" customWidth="1"/>
    <col min="3073" max="3073" width="37.5703125" style="255" customWidth="1"/>
    <col min="3074" max="3074" width="43.85546875" style="255" customWidth="1"/>
    <col min="3075" max="3075" width="10.85546875" style="255" customWidth="1"/>
    <col min="3076" max="3094" width="9.85546875" style="255" customWidth="1"/>
    <col min="3095" max="3327" width="11.42578125" style="255"/>
    <col min="3328" max="3328" width="2.140625" style="255" customWidth="1"/>
    <col min="3329" max="3329" width="37.5703125" style="255" customWidth="1"/>
    <col min="3330" max="3330" width="43.85546875" style="255" customWidth="1"/>
    <col min="3331" max="3331" width="10.85546875" style="255" customWidth="1"/>
    <col min="3332" max="3350" width="9.85546875" style="255" customWidth="1"/>
    <col min="3351" max="3583" width="11.42578125" style="255"/>
    <col min="3584" max="3584" width="2.140625" style="255" customWidth="1"/>
    <col min="3585" max="3585" width="37.5703125" style="255" customWidth="1"/>
    <col min="3586" max="3586" width="43.85546875" style="255" customWidth="1"/>
    <col min="3587" max="3587" width="10.85546875" style="255" customWidth="1"/>
    <col min="3588" max="3606" width="9.85546875" style="255" customWidth="1"/>
    <col min="3607" max="3839" width="11.42578125" style="255"/>
    <col min="3840" max="3840" width="2.140625" style="255" customWidth="1"/>
    <col min="3841" max="3841" width="37.5703125" style="255" customWidth="1"/>
    <col min="3842" max="3842" width="43.85546875" style="255" customWidth="1"/>
    <col min="3843" max="3843" width="10.85546875" style="255" customWidth="1"/>
    <col min="3844" max="3862" width="9.85546875" style="255" customWidth="1"/>
    <col min="3863" max="4095" width="11.42578125" style="255"/>
    <col min="4096" max="4096" width="2.140625" style="255" customWidth="1"/>
    <col min="4097" max="4097" width="37.5703125" style="255" customWidth="1"/>
    <col min="4098" max="4098" width="43.85546875" style="255" customWidth="1"/>
    <col min="4099" max="4099" width="10.85546875" style="255" customWidth="1"/>
    <col min="4100" max="4118" width="9.85546875" style="255" customWidth="1"/>
    <col min="4119" max="4351" width="11.42578125" style="255"/>
    <col min="4352" max="4352" width="2.140625" style="255" customWidth="1"/>
    <col min="4353" max="4353" width="37.5703125" style="255" customWidth="1"/>
    <col min="4354" max="4354" width="43.85546875" style="255" customWidth="1"/>
    <col min="4355" max="4355" width="10.85546875" style="255" customWidth="1"/>
    <col min="4356" max="4374" width="9.85546875" style="255" customWidth="1"/>
    <col min="4375" max="4607" width="11.42578125" style="255"/>
    <col min="4608" max="4608" width="2.140625" style="255" customWidth="1"/>
    <col min="4609" max="4609" width="37.5703125" style="255" customWidth="1"/>
    <col min="4610" max="4610" width="43.85546875" style="255" customWidth="1"/>
    <col min="4611" max="4611" width="10.85546875" style="255" customWidth="1"/>
    <col min="4612" max="4630" width="9.85546875" style="255" customWidth="1"/>
    <col min="4631" max="4863" width="11.42578125" style="255"/>
    <col min="4864" max="4864" width="2.140625" style="255" customWidth="1"/>
    <col min="4865" max="4865" width="37.5703125" style="255" customWidth="1"/>
    <col min="4866" max="4866" width="43.85546875" style="255" customWidth="1"/>
    <col min="4867" max="4867" width="10.85546875" style="255" customWidth="1"/>
    <col min="4868" max="4886" width="9.85546875" style="255" customWidth="1"/>
    <col min="4887" max="5119" width="11.42578125" style="255"/>
    <col min="5120" max="5120" width="2.140625" style="255" customWidth="1"/>
    <col min="5121" max="5121" width="37.5703125" style="255" customWidth="1"/>
    <col min="5122" max="5122" width="43.85546875" style="255" customWidth="1"/>
    <col min="5123" max="5123" width="10.85546875" style="255" customWidth="1"/>
    <col min="5124" max="5142" width="9.85546875" style="255" customWidth="1"/>
    <col min="5143" max="5375" width="11.42578125" style="255"/>
    <col min="5376" max="5376" width="2.140625" style="255" customWidth="1"/>
    <col min="5377" max="5377" width="37.5703125" style="255" customWidth="1"/>
    <col min="5378" max="5378" width="43.85546875" style="255" customWidth="1"/>
    <col min="5379" max="5379" width="10.85546875" style="255" customWidth="1"/>
    <col min="5380" max="5398" width="9.85546875" style="255" customWidth="1"/>
    <col min="5399" max="5631" width="11.42578125" style="255"/>
    <col min="5632" max="5632" width="2.140625" style="255" customWidth="1"/>
    <col min="5633" max="5633" width="37.5703125" style="255" customWidth="1"/>
    <col min="5634" max="5634" width="43.85546875" style="255" customWidth="1"/>
    <col min="5635" max="5635" width="10.85546875" style="255" customWidth="1"/>
    <col min="5636" max="5654" width="9.85546875" style="255" customWidth="1"/>
    <col min="5655" max="5887" width="11.42578125" style="255"/>
    <col min="5888" max="5888" width="2.140625" style="255" customWidth="1"/>
    <col min="5889" max="5889" width="37.5703125" style="255" customWidth="1"/>
    <col min="5890" max="5890" width="43.85546875" style="255" customWidth="1"/>
    <col min="5891" max="5891" width="10.85546875" style="255" customWidth="1"/>
    <col min="5892" max="5910" width="9.85546875" style="255" customWidth="1"/>
    <col min="5911" max="6143" width="11.42578125" style="255"/>
    <col min="6144" max="6144" width="2.140625" style="255" customWidth="1"/>
    <col min="6145" max="6145" width="37.5703125" style="255" customWidth="1"/>
    <col min="6146" max="6146" width="43.85546875" style="255" customWidth="1"/>
    <col min="6147" max="6147" width="10.85546875" style="255" customWidth="1"/>
    <col min="6148" max="6166" width="9.85546875" style="255" customWidth="1"/>
    <col min="6167" max="6399" width="11.42578125" style="255"/>
    <col min="6400" max="6400" width="2.140625" style="255" customWidth="1"/>
    <col min="6401" max="6401" width="37.5703125" style="255" customWidth="1"/>
    <col min="6402" max="6402" width="43.85546875" style="255" customWidth="1"/>
    <col min="6403" max="6403" width="10.85546875" style="255" customWidth="1"/>
    <col min="6404" max="6422" width="9.85546875" style="255" customWidth="1"/>
    <col min="6423" max="6655" width="11.42578125" style="255"/>
    <col min="6656" max="6656" width="2.140625" style="255" customWidth="1"/>
    <col min="6657" max="6657" width="37.5703125" style="255" customWidth="1"/>
    <col min="6658" max="6658" width="43.85546875" style="255" customWidth="1"/>
    <col min="6659" max="6659" width="10.85546875" style="255" customWidth="1"/>
    <col min="6660" max="6678" width="9.85546875" style="255" customWidth="1"/>
    <col min="6679" max="6911" width="11.42578125" style="255"/>
    <col min="6912" max="6912" width="2.140625" style="255" customWidth="1"/>
    <col min="6913" max="6913" width="37.5703125" style="255" customWidth="1"/>
    <col min="6914" max="6914" width="43.85546875" style="255" customWidth="1"/>
    <col min="6915" max="6915" width="10.85546875" style="255" customWidth="1"/>
    <col min="6916" max="6934" width="9.85546875" style="255" customWidth="1"/>
    <col min="6935" max="7167" width="11.42578125" style="255"/>
    <col min="7168" max="7168" width="2.140625" style="255" customWidth="1"/>
    <col min="7169" max="7169" width="37.5703125" style="255" customWidth="1"/>
    <col min="7170" max="7170" width="43.85546875" style="255" customWidth="1"/>
    <col min="7171" max="7171" width="10.85546875" style="255" customWidth="1"/>
    <col min="7172" max="7190" width="9.85546875" style="255" customWidth="1"/>
    <col min="7191" max="7423" width="11.42578125" style="255"/>
    <col min="7424" max="7424" width="2.140625" style="255" customWidth="1"/>
    <col min="7425" max="7425" width="37.5703125" style="255" customWidth="1"/>
    <col min="7426" max="7426" width="43.85546875" style="255" customWidth="1"/>
    <col min="7427" max="7427" width="10.85546875" style="255" customWidth="1"/>
    <col min="7428" max="7446" width="9.85546875" style="255" customWidth="1"/>
    <col min="7447" max="7679" width="11.42578125" style="255"/>
    <col min="7680" max="7680" width="2.140625" style="255" customWidth="1"/>
    <col min="7681" max="7681" width="37.5703125" style="255" customWidth="1"/>
    <col min="7682" max="7682" width="43.85546875" style="255" customWidth="1"/>
    <col min="7683" max="7683" width="10.85546875" style="255" customWidth="1"/>
    <col min="7684" max="7702" width="9.85546875" style="255" customWidth="1"/>
    <col min="7703" max="7935" width="11.42578125" style="255"/>
    <col min="7936" max="7936" width="2.140625" style="255" customWidth="1"/>
    <col min="7937" max="7937" width="37.5703125" style="255" customWidth="1"/>
    <col min="7938" max="7938" width="43.85546875" style="255" customWidth="1"/>
    <col min="7939" max="7939" width="10.85546875" style="255" customWidth="1"/>
    <col min="7940" max="7958" width="9.85546875" style="255" customWidth="1"/>
    <col min="7959" max="8191" width="11.42578125" style="255"/>
    <col min="8192" max="8192" width="2.140625" style="255" customWidth="1"/>
    <col min="8193" max="8193" width="37.5703125" style="255" customWidth="1"/>
    <col min="8194" max="8194" width="43.85546875" style="255" customWidth="1"/>
    <col min="8195" max="8195" width="10.85546875" style="255" customWidth="1"/>
    <col min="8196" max="8214" width="9.85546875" style="255" customWidth="1"/>
    <col min="8215" max="8447" width="11.42578125" style="255"/>
    <col min="8448" max="8448" width="2.140625" style="255" customWidth="1"/>
    <col min="8449" max="8449" width="37.5703125" style="255" customWidth="1"/>
    <col min="8450" max="8450" width="43.85546875" style="255" customWidth="1"/>
    <col min="8451" max="8451" width="10.85546875" style="255" customWidth="1"/>
    <col min="8452" max="8470" width="9.85546875" style="255" customWidth="1"/>
    <col min="8471" max="8703" width="11.42578125" style="255"/>
    <col min="8704" max="8704" width="2.140625" style="255" customWidth="1"/>
    <col min="8705" max="8705" width="37.5703125" style="255" customWidth="1"/>
    <col min="8706" max="8706" width="43.85546875" style="255" customWidth="1"/>
    <col min="8707" max="8707" width="10.85546875" style="255" customWidth="1"/>
    <col min="8708" max="8726" width="9.85546875" style="255" customWidth="1"/>
    <col min="8727" max="8959" width="11.42578125" style="255"/>
    <col min="8960" max="8960" width="2.140625" style="255" customWidth="1"/>
    <col min="8961" max="8961" width="37.5703125" style="255" customWidth="1"/>
    <col min="8962" max="8962" width="43.85546875" style="255" customWidth="1"/>
    <col min="8963" max="8963" width="10.85546875" style="255" customWidth="1"/>
    <col min="8964" max="8982" width="9.85546875" style="255" customWidth="1"/>
    <col min="8983" max="9215" width="11.42578125" style="255"/>
    <col min="9216" max="9216" width="2.140625" style="255" customWidth="1"/>
    <col min="9217" max="9217" width="37.5703125" style="255" customWidth="1"/>
    <col min="9218" max="9218" width="43.85546875" style="255" customWidth="1"/>
    <col min="9219" max="9219" width="10.85546875" style="255" customWidth="1"/>
    <col min="9220" max="9238" width="9.85546875" style="255" customWidth="1"/>
    <col min="9239" max="9471" width="11.42578125" style="255"/>
    <col min="9472" max="9472" width="2.140625" style="255" customWidth="1"/>
    <col min="9473" max="9473" width="37.5703125" style="255" customWidth="1"/>
    <col min="9474" max="9474" width="43.85546875" style="255" customWidth="1"/>
    <col min="9475" max="9475" width="10.85546875" style="255" customWidth="1"/>
    <col min="9476" max="9494" width="9.85546875" style="255" customWidth="1"/>
    <col min="9495" max="9727" width="11.42578125" style="255"/>
    <col min="9728" max="9728" width="2.140625" style="255" customWidth="1"/>
    <col min="9729" max="9729" width="37.5703125" style="255" customWidth="1"/>
    <col min="9730" max="9730" width="43.85546875" style="255" customWidth="1"/>
    <col min="9731" max="9731" width="10.85546875" style="255" customWidth="1"/>
    <col min="9732" max="9750" width="9.85546875" style="255" customWidth="1"/>
    <col min="9751" max="9983" width="11.42578125" style="255"/>
    <col min="9984" max="9984" width="2.140625" style="255" customWidth="1"/>
    <col min="9985" max="9985" width="37.5703125" style="255" customWidth="1"/>
    <col min="9986" max="9986" width="43.85546875" style="255" customWidth="1"/>
    <col min="9987" max="9987" width="10.85546875" style="255" customWidth="1"/>
    <col min="9988" max="10006" width="9.85546875" style="255" customWidth="1"/>
    <col min="10007" max="10239" width="11.42578125" style="255"/>
    <col min="10240" max="10240" width="2.140625" style="255" customWidth="1"/>
    <col min="10241" max="10241" width="37.5703125" style="255" customWidth="1"/>
    <col min="10242" max="10242" width="43.85546875" style="255" customWidth="1"/>
    <col min="10243" max="10243" width="10.85546875" style="255" customWidth="1"/>
    <col min="10244" max="10262" width="9.85546875" style="255" customWidth="1"/>
    <col min="10263" max="10495" width="11.42578125" style="255"/>
    <col min="10496" max="10496" width="2.140625" style="255" customWidth="1"/>
    <col min="10497" max="10497" width="37.5703125" style="255" customWidth="1"/>
    <col min="10498" max="10498" width="43.85546875" style="255" customWidth="1"/>
    <col min="10499" max="10499" width="10.85546875" style="255" customWidth="1"/>
    <col min="10500" max="10518" width="9.85546875" style="255" customWidth="1"/>
    <col min="10519" max="10751" width="11.42578125" style="255"/>
    <col min="10752" max="10752" width="2.140625" style="255" customWidth="1"/>
    <col min="10753" max="10753" width="37.5703125" style="255" customWidth="1"/>
    <col min="10754" max="10754" width="43.85546875" style="255" customWidth="1"/>
    <col min="10755" max="10755" width="10.85546875" style="255" customWidth="1"/>
    <col min="10756" max="10774" width="9.85546875" style="255" customWidth="1"/>
    <col min="10775" max="11007" width="11.42578125" style="255"/>
    <col min="11008" max="11008" width="2.140625" style="255" customWidth="1"/>
    <col min="11009" max="11009" width="37.5703125" style="255" customWidth="1"/>
    <col min="11010" max="11010" width="43.85546875" style="255" customWidth="1"/>
    <col min="11011" max="11011" width="10.85546875" style="255" customWidth="1"/>
    <col min="11012" max="11030" width="9.85546875" style="255" customWidth="1"/>
    <col min="11031" max="11263" width="11.42578125" style="255"/>
    <col min="11264" max="11264" width="2.140625" style="255" customWidth="1"/>
    <col min="11265" max="11265" width="37.5703125" style="255" customWidth="1"/>
    <col min="11266" max="11266" width="43.85546875" style="255" customWidth="1"/>
    <col min="11267" max="11267" width="10.85546875" style="255" customWidth="1"/>
    <col min="11268" max="11286" width="9.85546875" style="255" customWidth="1"/>
    <col min="11287" max="11519" width="11.42578125" style="255"/>
    <col min="11520" max="11520" width="2.140625" style="255" customWidth="1"/>
    <col min="11521" max="11521" width="37.5703125" style="255" customWidth="1"/>
    <col min="11522" max="11522" width="43.85546875" style="255" customWidth="1"/>
    <col min="11523" max="11523" width="10.85546875" style="255" customWidth="1"/>
    <col min="11524" max="11542" width="9.85546875" style="255" customWidth="1"/>
    <col min="11543" max="11775" width="11.42578125" style="255"/>
    <col min="11776" max="11776" width="2.140625" style="255" customWidth="1"/>
    <col min="11777" max="11777" width="37.5703125" style="255" customWidth="1"/>
    <col min="11778" max="11778" width="43.85546875" style="255" customWidth="1"/>
    <col min="11779" max="11779" width="10.85546875" style="255" customWidth="1"/>
    <col min="11780" max="11798" width="9.85546875" style="255" customWidth="1"/>
    <col min="11799" max="12031" width="11.42578125" style="255"/>
    <col min="12032" max="12032" width="2.140625" style="255" customWidth="1"/>
    <col min="12033" max="12033" width="37.5703125" style="255" customWidth="1"/>
    <col min="12034" max="12034" width="43.85546875" style="255" customWidth="1"/>
    <col min="12035" max="12035" width="10.85546875" style="255" customWidth="1"/>
    <col min="12036" max="12054" width="9.85546875" style="255" customWidth="1"/>
    <col min="12055" max="12287" width="11.42578125" style="255"/>
    <col min="12288" max="12288" width="2.140625" style="255" customWidth="1"/>
    <col min="12289" max="12289" width="37.5703125" style="255" customWidth="1"/>
    <col min="12290" max="12290" width="43.85546875" style="255" customWidth="1"/>
    <col min="12291" max="12291" width="10.85546875" style="255" customWidth="1"/>
    <col min="12292" max="12310" width="9.85546875" style="255" customWidth="1"/>
    <col min="12311" max="12543" width="11.42578125" style="255"/>
    <col min="12544" max="12544" width="2.140625" style="255" customWidth="1"/>
    <col min="12545" max="12545" width="37.5703125" style="255" customWidth="1"/>
    <col min="12546" max="12546" width="43.85546875" style="255" customWidth="1"/>
    <col min="12547" max="12547" width="10.85546875" style="255" customWidth="1"/>
    <col min="12548" max="12566" width="9.85546875" style="255" customWidth="1"/>
    <col min="12567" max="12799" width="11.42578125" style="255"/>
    <col min="12800" max="12800" width="2.140625" style="255" customWidth="1"/>
    <col min="12801" max="12801" width="37.5703125" style="255" customWidth="1"/>
    <col min="12802" max="12802" width="43.85546875" style="255" customWidth="1"/>
    <col min="12803" max="12803" width="10.85546875" style="255" customWidth="1"/>
    <col min="12804" max="12822" width="9.85546875" style="255" customWidth="1"/>
    <col min="12823" max="13055" width="11.42578125" style="255"/>
    <col min="13056" max="13056" width="2.140625" style="255" customWidth="1"/>
    <col min="13057" max="13057" width="37.5703125" style="255" customWidth="1"/>
    <col min="13058" max="13058" width="43.85546875" style="255" customWidth="1"/>
    <col min="13059" max="13059" width="10.85546875" style="255" customWidth="1"/>
    <col min="13060" max="13078" width="9.85546875" style="255" customWidth="1"/>
    <col min="13079" max="13311" width="11.42578125" style="255"/>
    <col min="13312" max="13312" width="2.140625" style="255" customWidth="1"/>
    <col min="13313" max="13313" width="37.5703125" style="255" customWidth="1"/>
    <col min="13314" max="13314" width="43.85546875" style="255" customWidth="1"/>
    <col min="13315" max="13315" width="10.85546875" style="255" customWidth="1"/>
    <col min="13316" max="13334" width="9.85546875" style="255" customWidth="1"/>
    <col min="13335" max="13567" width="11.42578125" style="255"/>
    <col min="13568" max="13568" width="2.140625" style="255" customWidth="1"/>
    <col min="13569" max="13569" width="37.5703125" style="255" customWidth="1"/>
    <col min="13570" max="13570" width="43.85546875" style="255" customWidth="1"/>
    <col min="13571" max="13571" width="10.85546875" style="255" customWidth="1"/>
    <col min="13572" max="13590" width="9.85546875" style="255" customWidth="1"/>
    <col min="13591" max="13823" width="11.42578125" style="255"/>
    <col min="13824" max="13824" width="2.140625" style="255" customWidth="1"/>
    <col min="13825" max="13825" width="37.5703125" style="255" customWidth="1"/>
    <col min="13826" max="13826" width="43.85546875" style="255" customWidth="1"/>
    <col min="13827" max="13827" width="10.85546875" style="255" customWidth="1"/>
    <col min="13828" max="13846" width="9.85546875" style="255" customWidth="1"/>
    <col min="13847" max="14079" width="11.42578125" style="255"/>
    <col min="14080" max="14080" width="2.140625" style="255" customWidth="1"/>
    <col min="14081" max="14081" width="37.5703125" style="255" customWidth="1"/>
    <col min="14082" max="14082" width="43.85546875" style="255" customWidth="1"/>
    <col min="14083" max="14083" width="10.85546875" style="255" customWidth="1"/>
    <col min="14084" max="14102" width="9.85546875" style="255" customWidth="1"/>
    <col min="14103" max="14335" width="11.42578125" style="255"/>
    <col min="14336" max="14336" width="2.140625" style="255" customWidth="1"/>
    <col min="14337" max="14337" width="37.5703125" style="255" customWidth="1"/>
    <col min="14338" max="14338" width="43.85546875" style="255" customWidth="1"/>
    <col min="14339" max="14339" width="10.85546875" style="255" customWidth="1"/>
    <col min="14340" max="14358" width="9.85546875" style="255" customWidth="1"/>
    <col min="14359" max="14591" width="11.42578125" style="255"/>
    <col min="14592" max="14592" width="2.140625" style="255" customWidth="1"/>
    <col min="14593" max="14593" width="37.5703125" style="255" customWidth="1"/>
    <col min="14594" max="14594" width="43.85546875" style="255" customWidth="1"/>
    <col min="14595" max="14595" width="10.85546875" style="255" customWidth="1"/>
    <col min="14596" max="14614" width="9.85546875" style="255" customWidth="1"/>
    <col min="14615" max="14847" width="11.42578125" style="255"/>
    <col min="14848" max="14848" width="2.140625" style="255" customWidth="1"/>
    <col min="14849" max="14849" width="37.5703125" style="255" customWidth="1"/>
    <col min="14850" max="14850" width="43.85546875" style="255" customWidth="1"/>
    <col min="14851" max="14851" width="10.85546875" style="255" customWidth="1"/>
    <col min="14852" max="14870" width="9.85546875" style="255" customWidth="1"/>
    <col min="14871" max="15103" width="11.42578125" style="255"/>
    <col min="15104" max="15104" width="2.140625" style="255" customWidth="1"/>
    <col min="15105" max="15105" width="37.5703125" style="255" customWidth="1"/>
    <col min="15106" max="15106" width="43.85546875" style="255" customWidth="1"/>
    <col min="15107" max="15107" width="10.85546875" style="255" customWidth="1"/>
    <col min="15108" max="15126" width="9.85546875" style="255" customWidth="1"/>
    <col min="15127" max="15359" width="11.42578125" style="255"/>
    <col min="15360" max="15360" width="2.140625" style="255" customWidth="1"/>
    <col min="15361" max="15361" width="37.5703125" style="255" customWidth="1"/>
    <col min="15362" max="15362" width="43.85546875" style="255" customWidth="1"/>
    <col min="15363" max="15363" width="10.85546875" style="255" customWidth="1"/>
    <col min="15364" max="15382" width="9.85546875" style="255" customWidth="1"/>
    <col min="15383" max="15615" width="11.42578125" style="255"/>
    <col min="15616" max="15616" width="2.140625" style="255" customWidth="1"/>
    <col min="15617" max="15617" width="37.5703125" style="255" customWidth="1"/>
    <col min="15618" max="15618" width="43.85546875" style="255" customWidth="1"/>
    <col min="15619" max="15619" width="10.85546875" style="255" customWidth="1"/>
    <col min="15620" max="15638" width="9.85546875" style="255" customWidth="1"/>
    <col min="15639" max="15871" width="11.42578125" style="255"/>
    <col min="15872" max="15872" width="2.140625" style="255" customWidth="1"/>
    <col min="15873" max="15873" width="37.5703125" style="255" customWidth="1"/>
    <col min="15874" max="15874" width="43.85546875" style="255" customWidth="1"/>
    <col min="15875" max="15875" width="10.85546875" style="255" customWidth="1"/>
    <col min="15876" max="15894" width="9.85546875" style="255" customWidth="1"/>
    <col min="15895" max="16127" width="11.42578125" style="255"/>
    <col min="16128" max="16128" width="2.140625" style="255" customWidth="1"/>
    <col min="16129" max="16129" width="37.5703125" style="255" customWidth="1"/>
    <col min="16130" max="16130" width="43.85546875" style="255" customWidth="1"/>
    <col min="16131" max="16131" width="10.85546875" style="255" customWidth="1"/>
    <col min="16132" max="16150" width="9.85546875" style="255" customWidth="1"/>
    <col min="16151" max="16384" width="11.42578125" style="255"/>
  </cols>
  <sheetData>
    <row r="1" spans="1:22" ht="92.25" customHeight="1" thickBot="1"/>
    <row r="2" spans="1:22" s="254" customFormat="1" ht="40.5" customHeight="1">
      <c r="B2" s="894" t="s">
        <v>513</v>
      </c>
      <c r="C2" s="895"/>
      <c r="D2" s="895"/>
      <c r="E2" s="895"/>
      <c r="F2" s="895"/>
      <c r="G2" s="895"/>
      <c r="H2" s="895"/>
      <c r="I2" s="895"/>
      <c r="J2" s="895"/>
      <c r="K2" s="895"/>
      <c r="L2" s="895"/>
      <c r="M2" s="895"/>
      <c r="N2" s="895"/>
      <c r="O2" s="895"/>
      <c r="P2" s="895"/>
      <c r="Q2" s="895"/>
      <c r="R2" s="895"/>
      <c r="S2" s="895"/>
      <c r="T2" s="895"/>
      <c r="U2" s="895"/>
      <c r="V2" s="896"/>
    </row>
    <row r="3" spans="1:22" s="258" customFormat="1" ht="14.25" customHeight="1">
      <c r="A3" s="889" t="s">
        <v>12</v>
      </c>
      <c r="B3" s="883" t="s">
        <v>265</v>
      </c>
      <c r="C3" s="883" t="s">
        <v>555</v>
      </c>
      <c r="D3" s="897" t="s">
        <v>267</v>
      </c>
      <c r="E3" s="897"/>
      <c r="F3" s="897"/>
      <c r="G3" s="897"/>
      <c r="H3" s="897"/>
      <c r="I3" s="897"/>
      <c r="J3" s="897"/>
      <c r="K3" s="897"/>
      <c r="L3" s="897"/>
      <c r="M3" s="897"/>
      <c r="N3" s="897"/>
      <c r="O3" s="897"/>
      <c r="P3" s="897"/>
      <c r="Q3" s="897"/>
      <c r="R3" s="897"/>
      <c r="S3" s="897"/>
      <c r="T3" s="897"/>
      <c r="U3" s="897"/>
      <c r="V3" s="897"/>
    </row>
    <row r="4" spans="1:22" s="258" customFormat="1" ht="29.25" customHeight="1" thickBot="1">
      <c r="A4" s="889"/>
      <c r="B4" s="883"/>
      <c r="C4" s="883"/>
      <c r="D4" s="883" t="s">
        <v>554</v>
      </c>
      <c r="E4" s="883"/>
      <c r="F4" s="883" t="s">
        <v>268</v>
      </c>
      <c r="G4" s="883"/>
      <c r="H4" s="898" t="s">
        <v>548</v>
      </c>
      <c r="I4" s="898"/>
      <c r="J4" s="898"/>
      <c r="K4" s="898"/>
      <c r="L4" s="898"/>
      <c r="M4" s="898"/>
      <c r="N4" s="898"/>
      <c r="O4" s="898"/>
      <c r="P4" s="898"/>
      <c r="Q4" s="898"/>
      <c r="R4" s="883" t="s">
        <v>269</v>
      </c>
      <c r="S4" s="883"/>
      <c r="T4" s="883"/>
      <c r="U4" s="883"/>
      <c r="V4" s="883"/>
    </row>
    <row r="5" spans="1:22" s="258" customFormat="1" ht="30" customHeight="1">
      <c r="A5" s="889"/>
      <c r="B5" s="883"/>
      <c r="C5" s="883"/>
      <c r="D5" s="883" t="s">
        <v>63</v>
      </c>
      <c r="E5" s="883" t="s">
        <v>64</v>
      </c>
      <c r="F5" s="883" t="s">
        <v>63</v>
      </c>
      <c r="G5" s="886" t="s">
        <v>64</v>
      </c>
      <c r="H5" s="890" t="s">
        <v>63</v>
      </c>
      <c r="I5" s="891"/>
      <c r="J5" s="891"/>
      <c r="K5" s="891"/>
      <c r="L5" s="892"/>
      <c r="M5" s="890" t="s">
        <v>64</v>
      </c>
      <c r="N5" s="891"/>
      <c r="O5" s="891"/>
      <c r="P5" s="891"/>
      <c r="Q5" s="892"/>
      <c r="R5" s="885"/>
      <c r="S5" s="883"/>
      <c r="T5" s="883"/>
      <c r="U5" s="883"/>
      <c r="V5" s="883"/>
    </row>
    <row r="6" spans="1:22" s="258" customFormat="1" ht="15.75" customHeight="1">
      <c r="A6" s="889"/>
      <c r="B6" s="883"/>
      <c r="C6" s="883"/>
      <c r="D6" s="883"/>
      <c r="E6" s="883"/>
      <c r="F6" s="883"/>
      <c r="G6" s="886"/>
      <c r="H6" s="580" t="s">
        <v>270</v>
      </c>
      <c r="I6" s="482" t="s">
        <v>271</v>
      </c>
      <c r="J6" s="482" t="s">
        <v>272</v>
      </c>
      <c r="K6" s="482" t="s">
        <v>273</v>
      </c>
      <c r="L6" s="581" t="s">
        <v>274</v>
      </c>
      <c r="M6" s="580" t="s">
        <v>270</v>
      </c>
      <c r="N6" s="482" t="s">
        <v>271</v>
      </c>
      <c r="O6" s="482" t="s">
        <v>272</v>
      </c>
      <c r="P6" s="482" t="s">
        <v>273</v>
      </c>
      <c r="Q6" s="581" t="s">
        <v>274</v>
      </c>
      <c r="R6" s="573" t="s">
        <v>270</v>
      </c>
      <c r="S6" s="391" t="s">
        <v>271</v>
      </c>
      <c r="T6" s="391" t="s">
        <v>272</v>
      </c>
      <c r="U6" s="391" t="s">
        <v>273</v>
      </c>
      <c r="V6" s="391" t="s">
        <v>274</v>
      </c>
    </row>
    <row r="7" spans="1:22" s="254" customFormat="1" ht="13.5">
      <c r="A7" s="389">
        <v>1</v>
      </c>
      <c r="B7" s="275" t="s">
        <v>188</v>
      </c>
      <c r="C7" s="278" t="s">
        <v>69</v>
      </c>
      <c r="D7" s="266" t="s">
        <v>276</v>
      </c>
      <c r="E7" s="266" t="s">
        <v>276</v>
      </c>
      <c r="F7" s="260">
        <v>0</v>
      </c>
      <c r="G7" s="546">
        <v>0</v>
      </c>
      <c r="H7" s="559">
        <v>0</v>
      </c>
      <c r="I7" s="260">
        <v>0</v>
      </c>
      <c r="J7" s="260">
        <v>0</v>
      </c>
      <c r="K7" s="260">
        <v>0</v>
      </c>
      <c r="L7" s="560">
        <v>0</v>
      </c>
      <c r="M7" s="559">
        <v>0</v>
      </c>
      <c r="N7" s="260">
        <v>0</v>
      </c>
      <c r="O7" s="260">
        <v>0</v>
      </c>
      <c r="P7" s="260">
        <v>0</v>
      </c>
      <c r="Q7" s="560">
        <v>0</v>
      </c>
      <c r="R7" s="556" t="s">
        <v>275</v>
      </c>
      <c r="S7" s="358" t="s">
        <v>275</v>
      </c>
      <c r="T7" s="358" t="s">
        <v>275</v>
      </c>
      <c r="U7" s="358" t="s">
        <v>275</v>
      </c>
      <c r="V7" s="358" t="s">
        <v>275</v>
      </c>
    </row>
    <row r="8" spans="1:22" s="254" customFormat="1" ht="13.5">
      <c r="A8" s="389">
        <v>2</v>
      </c>
      <c r="B8" s="274" t="s">
        <v>189</v>
      </c>
      <c r="C8" s="278" t="s">
        <v>69</v>
      </c>
      <c r="D8" s="260">
        <v>188863.48800000001</v>
      </c>
      <c r="E8" s="260">
        <v>9751.1039999999994</v>
      </c>
      <c r="F8" s="260">
        <v>37772.6976</v>
      </c>
      <c r="G8" s="546">
        <v>1950.2208000000001</v>
      </c>
      <c r="H8" s="559">
        <f>D8</f>
        <v>188863.48800000001</v>
      </c>
      <c r="I8" s="260">
        <f>F8</f>
        <v>37772.6976</v>
      </c>
      <c r="J8" s="260">
        <f>F8</f>
        <v>37772.6976</v>
      </c>
      <c r="K8" s="260">
        <f>F8</f>
        <v>37772.6976</v>
      </c>
      <c r="L8" s="560">
        <f>F8</f>
        <v>37772.6976</v>
      </c>
      <c r="M8" s="559">
        <f>E8</f>
        <v>9751.1039999999994</v>
      </c>
      <c r="N8" s="260">
        <f>G8</f>
        <v>1950.2208000000001</v>
      </c>
      <c r="O8" s="260">
        <f>G8</f>
        <v>1950.2208000000001</v>
      </c>
      <c r="P8" s="260">
        <f>G8</f>
        <v>1950.2208000000001</v>
      </c>
      <c r="Q8" s="560">
        <f>G8</f>
        <v>1950.2208000000001</v>
      </c>
      <c r="R8" s="556" t="s">
        <v>275</v>
      </c>
      <c r="S8" s="358" t="s">
        <v>275</v>
      </c>
      <c r="T8" s="358" t="s">
        <v>275</v>
      </c>
      <c r="U8" s="358" t="s">
        <v>275</v>
      </c>
      <c r="V8" s="358" t="s">
        <v>275</v>
      </c>
    </row>
    <row r="9" spans="1:22" s="254" customFormat="1" ht="13.5">
      <c r="A9" s="389">
        <v>3</v>
      </c>
      <c r="B9" s="275" t="s">
        <v>190</v>
      </c>
      <c r="C9" s="278" t="s">
        <v>69</v>
      </c>
      <c r="D9" s="260">
        <v>11520.9216</v>
      </c>
      <c r="E9" s="260">
        <v>11520.9216</v>
      </c>
      <c r="F9" s="260">
        <v>2304.1843199999998</v>
      </c>
      <c r="G9" s="546">
        <v>2304.1843199999998</v>
      </c>
      <c r="H9" s="559">
        <f>D9</f>
        <v>11520.9216</v>
      </c>
      <c r="I9" s="260">
        <f t="shared" ref="I9:I38" si="0">F9</f>
        <v>2304.1843199999998</v>
      </c>
      <c r="J9" s="260">
        <f t="shared" ref="J9:J38" si="1">F9</f>
        <v>2304.1843199999998</v>
      </c>
      <c r="K9" s="260">
        <f t="shared" ref="K9:K38" si="2">F9</f>
        <v>2304.1843199999998</v>
      </c>
      <c r="L9" s="560">
        <f t="shared" ref="L9:L38" si="3">F9</f>
        <v>2304.1843199999998</v>
      </c>
      <c r="M9" s="559">
        <f>E9</f>
        <v>11520.9216</v>
      </c>
      <c r="N9" s="260">
        <f t="shared" ref="N9:N38" si="4">G9</f>
        <v>2304.1843199999998</v>
      </c>
      <c r="O9" s="260">
        <f t="shared" ref="O9:O38" si="5">G9</f>
        <v>2304.1843199999998</v>
      </c>
      <c r="P9" s="260">
        <f t="shared" ref="P9:P38" si="6">G9</f>
        <v>2304.1843199999998</v>
      </c>
      <c r="Q9" s="560">
        <f t="shared" ref="Q9:Q38" si="7">G9</f>
        <v>2304.1843199999998</v>
      </c>
      <c r="R9" s="556" t="s">
        <v>275</v>
      </c>
      <c r="S9" s="358" t="s">
        <v>275</v>
      </c>
      <c r="T9" s="358" t="s">
        <v>275</v>
      </c>
      <c r="U9" s="358" t="s">
        <v>275</v>
      </c>
      <c r="V9" s="358" t="s">
        <v>275</v>
      </c>
    </row>
    <row r="10" spans="1:22" s="254" customFormat="1" ht="13.5">
      <c r="A10" s="389">
        <v>4</v>
      </c>
      <c r="B10" s="275" t="s">
        <v>191</v>
      </c>
      <c r="C10" s="278" t="s">
        <v>69</v>
      </c>
      <c r="D10" s="260">
        <v>124372.205568</v>
      </c>
      <c r="E10" s="260">
        <v>209806.12224</v>
      </c>
      <c r="F10" s="260">
        <v>24874.441113600002</v>
      </c>
      <c r="G10" s="546">
        <v>41961.224448000001</v>
      </c>
      <c r="H10" s="559">
        <f>D10</f>
        <v>124372.205568</v>
      </c>
      <c r="I10" s="260">
        <f t="shared" si="0"/>
        <v>24874.441113600002</v>
      </c>
      <c r="J10" s="260">
        <f t="shared" si="1"/>
        <v>24874.441113600002</v>
      </c>
      <c r="K10" s="260">
        <f t="shared" si="2"/>
        <v>24874.441113600002</v>
      </c>
      <c r="L10" s="560">
        <f t="shared" si="3"/>
        <v>24874.441113600002</v>
      </c>
      <c r="M10" s="559">
        <f>E10</f>
        <v>209806.12224</v>
      </c>
      <c r="N10" s="260">
        <f t="shared" si="4"/>
        <v>41961.224448000001</v>
      </c>
      <c r="O10" s="260">
        <f t="shared" si="5"/>
        <v>41961.224448000001</v>
      </c>
      <c r="P10" s="260">
        <f t="shared" si="6"/>
        <v>41961.224448000001</v>
      </c>
      <c r="Q10" s="560">
        <f t="shared" si="7"/>
        <v>41961.224448000001</v>
      </c>
      <c r="R10" s="556" t="s">
        <v>275</v>
      </c>
      <c r="S10" s="358" t="s">
        <v>275</v>
      </c>
      <c r="T10" s="358" t="s">
        <v>275</v>
      </c>
      <c r="U10" s="358" t="s">
        <v>275</v>
      </c>
      <c r="V10" s="358" t="s">
        <v>275</v>
      </c>
    </row>
    <row r="11" spans="1:22" s="254" customFormat="1" ht="13.5">
      <c r="A11" s="389">
        <v>5</v>
      </c>
      <c r="B11" s="275" t="s">
        <v>192</v>
      </c>
      <c r="C11" s="278" t="s">
        <v>69</v>
      </c>
      <c r="D11" s="266" t="s">
        <v>276</v>
      </c>
      <c r="E11" s="266" t="s">
        <v>276</v>
      </c>
      <c r="F11" s="260">
        <v>0</v>
      </c>
      <c r="G11" s="546">
        <v>0</v>
      </c>
      <c r="H11" s="559">
        <v>0</v>
      </c>
      <c r="I11" s="260">
        <f t="shared" si="0"/>
        <v>0</v>
      </c>
      <c r="J11" s="260">
        <f t="shared" si="1"/>
        <v>0</v>
      </c>
      <c r="K11" s="260">
        <f t="shared" si="2"/>
        <v>0</v>
      </c>
      <c r="L11" s="560">
        <f t="shared" si="3"/>
        <v>0</v>
      </c>
      <c r="M11" s="559">
        <v>0</v>
      </c>
      <c r="N11" s="260">
        <f t="shared" si="4"/>
        <v>0</v>
      </c>
      <c r="O11" s="260">
        <f t="shared" si="5"/>
        <v>0</v>
      </c>
      <c r="P11" s="260">
        <f t="shared" si="6"/>
        <v>0</v>
      </c>
      <c r="Q11" s="560">
        <f t="shared" si="7"/>
        <v>0</v>
      </c>
      <c r="R11" s="556" t="s">
        <v>275</v>
      </c>
      <c r="S11" s="358" t="s">
        <v>275</v>
      </c>
      <c r="T11" s="358" t="s">
        <v>275</v>
      </c>
      <c r="U11" s="358" t="s">
        <v>275</v>
      </c>
      <c r="V11" s="358" t="s">
        <v>275</v>
      </c>
    </row>
    <row r="12" spans="1:22" s="254" customFormat="1" ht="13.5">
      <c r="A12" s="389">
        <v>6</v>
      </c>
      <c r="B12" s="279" t="s">
        <v>193</v>
      </c>
      <c r="C12" s="278" t="s">
        <v>69</v>
      </c>
      <c r="D12" s="260">
        <v>11803.2121728</v>
      </c>
      <c r="E12" s="260">
        <v>3453.119424</v>
      </c>
      <c r="F12" s="260">
        <v>0</v>
      </c>
      <c r="G12" s="546">
        <v>0</v>
      </c>
      <c r="H12" s="559">
        <f>D12</f>
        <v>11803.2121728</v>
      </c>
      <c r="I12" s="260">
        <f t="shared" si="0"/>
        <v>0</v>
      </c>
      <c r="J12" s="260">
        <f t="shared" si="1"/>
        <v>0</v>
      </c>
      <c r="K12" s="260">
        <f t="shared" si="2"/>
        <v>0</v>
      </c>
      <c r="L12" s="560">
        <f t="shared" si="3"/>
        <v>0</v>
      </c>
      <c r="M12" s="559">
        <f>E12</f>
        <v>3453.119424</v>
      </c>
      <c r="N12" s="260">
        <f t="shared" si="4"/>
        <v>0</v>
      </c>
      <c r="O12" s="260">
        <f t="shared" si="5"/>
        <v>0</v>
      </c>
      <c r="P12" s="260">
        <f t="shared" si="6"/>
        <v>0</v>
      </c>
      <c r="Q12" s="560">
        <f t="shared" si="7"/>
        <v>0</v>
      </c>
      <c r="R12" s="556" t="s">
        <v>275</v>
      </c>
      <c r="S12" s="358" t="s">
        <v>275</v>
      </c>
      <c r="T12" s="358" t="s">
        <v>275</v>
      </c>
      <c r="U12" s="358" t="s">
        <v>275</v>
      </c>
      <c r="V12" s="358" t="s">
        <v>275</v>
      </c>
    </row>
    <row r="13" spans="1:22" s="254" customFormat="1" ht="13.5">
      <c r="A13" s="389">
        <v>7</v>
      </c>
      <c r="B13" s="279" t="s">
        <v>194</v>
      </c>
      <c r="C13" s="278" t="s">
        <v>69</v>
      </c>
      <c r="D13" s="266" t="s">
        <v>276</v>
      </c>
      <c r="E13" s="266" t="s">
        <v>276</v>
      </c>
      <c r="F13" s="260">
        <v>0</v>
      </c>
      <c r="G13" s="546">
        <v>0</v>
      </c>
      <c r="H13" s="559">
        <v>0</v>
      </c>
      <c r="I13" s="260">
        <f t="shared" si="0"/>
        <v>0</v>
      </c>
      <c r="J13" s="260">
        <f t="shared" si="1"/>
        <v>0</v>
      </c>
      <c r="K13" s="260">
        <f t="shared" si="2"/>
        <v>0</v>
      </c>
      <c r="L13" s="560">
        <f t="shared" si="3"/>
        <v>0</v>
      </c>
      <c r="M13" s="559">
        <v>0</v>
      </c>
      <c r="N13" s="260">
        <f t="shared" si="4"/>
        <v>0</v>
      </c>
      <c r="O13" s="260">
        <f t="shared" si="5"/>
        <v>0</v>
      </c>
      <c r="P13" s="260">
        <f t="shared" si="6"/>
        <v>0</v>
      </c>
      <c r="Q13" s="560">
        <f t="shared" si="7"/>
        <v>0</v>
      </c>
      <c r="R13" s="556" t="s">
        <v>275</v>
      </c>
      <c r="S13" s="358" t="s">
        <v>275</v>
      </c>
      <c r="T13" s="358" t="s">
        <v>275</v>
      </c>
      <c r="U13" s="358" t="s">
        <v>275</v>
      </c>
      <c r="V13" s="358" t="s">
        <v>275</v>
      </c>
    </row>
    <row r="14" spans="1:22" s="254" customFormat="1" ht="14.25" thickBot="1">
      <c r="A14" s="463">
        <v>8</v>
      </c>
      <c r="B14" s="464" t="s">
        <v>195</v>
      </c>
      <c r="C14" s="282" t="s">
        <v>69</v>
      </c>
      <c r="D14" s="440">
        <v>62.612974080000001</v>
      </c>
      <c r="E14" s="440">
        <v>0</v>
      </c>
      <c r="F14" s="440">
        <v>12.522594816</v>
      </c>
      <c r="G14" s="547">
        <v>0</v>
      </c>
      <c r="H14" s="561">
        <f>D14</f>
        <v>62.612974080000001</v>
      </c>
      <c r="I14" s="440">
        <f t="shared" si="0"/>
        <v>12.522594816</v>
      </c>
      <c r="J14" s="440">
        <f t="shared" si="1"/>
        <v>12.522594816</v>
      </c>
      <c r="K14" s="440">
        <f t="shared" si="2"/>
        <v>12.522594816</v>
      </c>
      <c r="L14" s="562">
        <f t="shared" si="3"/>
        <v>12.522594816</v>
      </c>
      <c r="M14" s="561">
        <f>E14</f>
        <v>0</v>
      </c>
      <c r="N14" s="440">
        <f t="shared" si="4"/>
        <v>0</v>
      </c>
      <c r="O14" s="440">
        <f t="shared" si="5"/>
        <v>0</v>
      </c>
      <c r="P14" s="440">
        <f t="shared" si="6"/>
        <v>0</v>
      </c>
      <c r="Q14" s="562">
        <f t="shared" si="7"/>
        <v>0</v>
      </c>
      <c r="R14" s="554" t="s">
        <v>275</v>
      </c>
      <c r="S14" s="441" t="s">
        <v>275</v>
      </c>
      <c r="T14" s="441" t="s">
        <v>275</v>
      </c>
      <c r="U14" s="441" t="s">
        <v>275</v>
      </c>
      <c r="V14" s="441" t="s">
        <v>275</v>
      </c>
    </row>
    <row r="15" spans="1:22" s="254" customFormat="1" ht="14.25" thickBot="1">
      <c r="A15" s="465">
        <v>9</v>
      </c>
      <c r="B15" s="472" t="s">
        <v>197</v>
      </c>
      <c r="C15" s="473" t="s">
        <v>528</v>
      </c>
      <c r="D15" s="466">
        <f>[2]GALAPA!$D$33</f>
        <v>290643.4583494672</v>
      </c>
      <c r="E15" s="467">
        <f>[2]GALAPA!$D$34</f>
        <v>290643.4583494672</v>
      </c>
      <c r="F15" s="468">
        <f>[2]GALAPA!$H$33</f>
        <v>162113.6076149127</v>
      </c>
      <c r="G15" s="633">
        <f>[2]GALAPA!$H$34</f>
        <v>100108.34152363974</v>
      </c>
      <c r="H15" s="639">
        <f>[2]GALAPA!$D$33</f>
        <v>290643.4583494672</v>
      </c>
      <c r="I15" s="468">
        <f>[2]GALAPA!$E$33</f>
        <v>295313.85205417627</v>
      </c>
      <c r="J15" s="468">
        <f>[2]GALAPA!$F$33</f>
        <v>299076.61852940905</v>
      </c>
      <c r="K15" s="468">
        <f>[2]GALAPA!$G$33</f>
        <v>160292.99917833277</v>
      </c>
      <c r="L15" s="488">
        <f>F15</f>
        <v>162113.6076149127</v>
      </c>
      <c r="M15" s="639">
        <f>[2]GALAPA!$D$34</f>
        <v>290643.4583494672</v>
      </c>
      <c r="N15" s="468">
        <f>[2]GALAPA!$E$34</f>
        <v>295313.85205417627</v>
      </c>
      <c r="O15" s="468">
        <f>[2]GALAPA!$F$34</f>
        <v>299076.61852940905</v>
      </c>
      <c r="P15" s="468">
        <f>[2]GALAPA!$G$34</f>
        <v>98984.080002158444</v>
      </c>
      <c r="Q15" s="488">
        <f>G15</f>
        <v>100108.34152363974</v>
      </c>
      <c r="R15" s="646">
        <f>[2]GALAPA!$D$35</f>
        <v>100</v>
      </c>
      <c r="S15" s="469">
        <f>[2]GALAPA!$E$35</f>
        <v>0</v>
      </c>
      <c r="T15" s="469">
        <f>[2]GALAPA!$E$35</f>
        <v>0</v>
      </c>
      <c r="U15" s="469">
        <f>[2]GALAPA!$E$35</f>
        <v>0</v>
      </c>
      <c r="V15" s="469">
        <f>[2]GALAPA!$E$35</f>
        <v>0</v>
      </c>
    </row>
    <row r="16" spans="1:22" s="254" customFormat="1" ht="14.25" thickBot="1">
      <c r="A16" s="465">
        <v>10</v>
      </c>
      <c r="B16" s="472" t="s">
        <v>198</v>
      </c>
      <c r="C16" s="473" t="s">
        <v>528</v>
      </c>
      <c r="D16" s="474">
        <f>'[2]PTO COLOMBIA'!$D$33</f>
        <v>92657.914476790742</v>
      </c>
      <c r="E16" s="467">
        <f>'[2]PTO COLOMBIA'!$D$34</f>
        <v>92657.914476790742</v>
      </c>
      <c r="F16" s="468">
        <f>'[2]PTO COLOMBIA'!$H$33</f>
        <v>42142.855377649823</v>
      </c>
      <c r="G16" s="633">
        <f>'[2]PTO COLOMBIA'!$H$34</f>
        <v>52048.084315644301</v>
      </c>
      <c r="H16" s="639">
        <f>'[2]PTO COLOMBIA'!$D$33</f>
        <v>92657.914476790742</v>
      </c>
      <c r="I16" s="468">
        <f>'[2]PTO COLOMBIA'!$E$33</f>
        <v>94524.099729490772</v>
      </c>
      <c r="J16" s="468">
        <f>'[2]PTO COLOMBIA'!$F$33</f>
        <v>96197.933404033727</v>
      </c>
      <c r="K16" s="468">
        <f>'[2]PTO COLOMBIA'!$G$33</f>
        <v>41450.381764534737</v>
      </c>
      <c r="L16" s="488">
        <f>F16</f>
        <v>42142.855377649823</v>
      </c>
      <c r="M16" s="639">
        <f>'[2]PTO COLOMBIA'!$D$34</f>
        <v>92657.914476790742</v>
      </c>
      <c r="N16" s="468">
        <f>'[2]PTO COLOMBIA'!$E$33</f>
        <v>94524.099729490772</v>
      </c>
      <c r="O16" s="468">
        <f>'[2]PTO COLOMBIA'!$F$33</f>
        <v>96197.933404033727</v>
      </c>
      <c r="P16" s="468">
        <f>'[2]PTO COLOMBIA'!$G$33</f>
        <v>41450.381764534737</v>
      </c>
      <c r="Q16" s="488">
        <f>G16</f>
        <v>52048.084315644301</v>
      </c>
      <c r="R16" s="646">
        <f>'[2]PTO COLOMBIA'!$D$35</f>
        <v>100</v>
      </c>
      <c r="S16" s="469">
        <f>'[2]PTO COLOMBIA'!$E$35</f>
        <v>0</v>
      </c>
      <c r="T16" s="469">
        <f>'[2]PTO COLOMBIA'!$E$35</f>
        <v>0</v>
      </c>
      <c r="U16" s="469">
        <f>'[2]PTO COLOMBIA'!$E$35</f>
        <v>0</v>
      </c>
      <c r="V16" s="470">
        <f>'[2]PTO COLOMBIA'!$E$35</f>
        <v>0</v>
      </c>
    </row>
    <row r="17" spans="1:22" s="254" customFormat="1" ht="14.25" thickBot="1">
      <c r="A17" s="452">
        <v>11</v>
      </c>
      <c r="B17" s="475" t="s">
        <v>550</v>
      </c>
      <c r="C17" s="476" t="s">
        <v>69</v>
      </c>
      <c r="D17" s="477">
        <v>542.03074560000005</v>
      </c>
      <c r="E17" s="477">
        <v>1349.5372416</v>
      </c>
      <c r="F17" s="478">
        <v>0</v>
      </c>
      <c r="G17" s="634">
        <v>0</v>
      </c>
      <c r="H17" s="640">
        <f>D17</f>
        <v>542.03074560000005</v>
      </c>
      <c r="I17" s="478">
        <f t="shared" si="0"/>
        <v>0</v>
      </c>
      <c r="J17" s="478">
        <f t="shared" si="1"/>
        <v>0</v>
      </c>
      <c r="K17" s="478">
        <f t="shared" si="2"/>
        <v>0</v>
      </c>
      <c r="L17" s="641">
        <f t="shared" si="3"/>
        <v>0</v>
      </c>
      <c r="M17" s="640">
        <f>E17</f>
        <v>1349.5372416</v>
      </c>
      <c r="N17" s="478">
        <f t="shared" si="4"/>
        <v>0</v>
      </c>
      <c r="O17" s="478">
        <f t="shared" si="5"/>
        <v>0</v>
      </c>
      <c r="P17" s="478">
        <f t="shared" si="6"/>
        <v>0</v>
      </c>
      <c r="Q17" s="641">
        <f t="shared" si="7"/>
        <v>0</v>
      </c>
      <c r="R17" s="647" t="s">
        <v>275</v>
      </c>
      <c r="S17" s="479" t="s">
        <v>275</v>
      </c>
      <c r="T17" s="479" t="s">
        <v>275</v>
      </c>
      <c r="U17" s="479" t="s">
        <v>275</v>
      </c>
      <c r="V17" s="479" t="s">
        <v>275</v>
      </c>
    </row>
    <row r="18" spans="1:22" s="254" customFormat="1" ht="14.25" thickBot="1">
      <c r="A18" s="465">
        <v>12</v>
      </c>
      <c r="B18" s="472" t="s">
        <v>200</v>
      </c>
      <c r="C18" s="473" t="s">
        <v>528</v>
      </c>
      <c r="D18" s="466">
        <f>[2]TUBARÁ!$D$33</f>
        <v>42584.759330790992</v>
      </c>
      <c r="E18" s="467">
        <f>[2]TUBARÁ!$D$34</f>
        <v>42584.759330790992</v>
      </c>
      <c r="F18" s="468">
        <f>[2]TUBARÁ!$H$33</f>
        <v>25871.071224942563</v>
      </c>
      <c r="G18" s="633">
        <f>[2]TUBARÁ!$H$34</f>
        <v>14792.495715589597</v>
      </c>
      <c r="H18" s="639">
        <f>[2]TUBARÁ!$D$33</f>
        <v>42584.759330790992</v>
      </c>
      <c r="I18" s="468">
        <f>[2]TUBARÁ!$E$33</f>
        <v>43450.174211717225</v>
      </c>
      <c r="J18" s="468">
        <f>[2]TUBARÁ!$F$33</f>
        <v>44135.079411076236</v>
      </c>
      <c r="K18" s="468">
        <f>[2]TUBARÁ!$G$33</f>
        <v>25577.287994924831</v>
      </c>
      <c r="L18" s="488">
        <f>F18</f>
        <v>25871.071224942563</v>
      </c>
      <c r="M18" s="639">
        <f>[2]TUBARÁ!$D$34</f>
        <v>42584.759330790992</v>
      </c>
      <c r="N18" s="468">
        <f>[2]TUBARÁ!$E$34</f>
        <v>43450.174211717225</v>
      </c>
      <c r="O18" s="468">
        <f>[2]TUBARÁ!$F$34</f>
        <v>44135.079411076236</v>
      </c>
      <c r="P18" s="468">
        <f>[2]TUBARÁ!$G$34</f>
        <v>14624.517082870299</v>
      </c>
      <c r="Q18" s="488">
        <f>G18</f>
        <v>14792.495715589597</v>
      </c>
      <c r="R18" s="646">
        <f>[2]TUBARÁ!$D$35</f>
        <v>100</v>
      </c>
      <c r="S18" s="469">
        <f>[2]TUBARÁ!$E$35</f>
        <v>0</v>
      </c>
      <c r="T18" s="469">
        <f>[2]TUBARÁ!$E$35</f>
        <v>0</v>
      </c>
      <c r="U18" s="469">
        <f>[2]TUBARÁ!$E$35</f>
        <v>0</v>
      </c>
      <c r="V18" s="470">
        <f>[2]TUBARÁ!$E$35</f>
        <v>0</v>
      </c>
    </row>
    <row r="19" spans="1:22" s="254" customFormat="1" ht="13.5">
      <c r="A19" s="453">
        <v>13</v>
      </c>
      <c r="B19" s="434" t="s">
        <v>202</v>
      </c>
      <c r="C19" s="435" t="s">
        <v>69</v>
      </c>
      <c r="D19" s="444" t="s">
        <v>276</v>
      </c>
      <c r="E19" s="444" t="s">
        <v>276</v>
      </c>
      <c r="F19" s="445">
        <v>0</v>
      </c>
      <c r="G19" s="548">
        <v>0</v>
      </c>
      <c r="H19" s="565">
        <v>0</v>
      </c>
      <c r="I19" s="445">
        <f t="shared" si="0"/>
        <v>0</v>
      </c>
      <c r="J19" s="445">
        <f t="shared" si="1"/>
        <v>0</v>
      </c>
      <c r="K19" s="445">
        <f t="shared" si="2"/>
        <v>0</v>
      </c>
      <c r="L19" s="566">
        <f t="shared" si="3"/>
        <v>0</v>
      </c>
      <c r="M19" s="565">
        <v>0</v>
      </c>
      <c r="N19" s="445">
        <f t="shared" si="4"/>
        <v>0</v>
      </c>
      <c r="O19" s="445">
        <f t="shared" si="5"/>
        <v>0</v>
      </c>
      <c r="P19" s="445">
        <f t="shared" si="6"/>
        <v>0</v>
      </c>
      <c r="Q19" s="566">
        <f t="shared" si="7"/>
        <v>0</v>
      </c>
      <c r="R19" s="648" t="s">
        <v>275</v>
      </c>
      <c r="S19" s="471" t="s">
        <v>275</v>
      </c>
      <c r="T19" s="471" t="s">
        <v>275</v>
      </c>
      <c r="U19" s="471" t="s">
        <v>275</v>
      </c>
      <c r="V19" s="471" t="s">
        <v>275</v>
      </c>
    </row>
    <row r="20" spans="1:22" s="254" customFormat="1" ht="13.5">
      <c r="A20" s="389">
        <v>14</v>
      </c>
      <c r="B20" s="275" t="s">
        <v>203</v>
      </c>
      <c r="C20" s="278" t="s">
        <v>69</v>
      </c>
      <c r="D20" s="266" t="s">
        <v>276</v>
      </c>
      <c r="E20" s="266" t="s">
        <v>276</v>
      </c>
      <c r="F20" s="260">
        <v>0</v>
      </c>
      <c r="G20" s="546">
        <v>0</v>
      </c>
      <c r="H20" s="559">
        <v>0</v>
      </c>
      <c r="I20" s="260">
        <f t="shared" si="0"/>
        <v>0</v>
      </c>
      <c r="J20" s="260">
        <f t="shared" si="1"/>
        <v>0</v>
      </c>
      <c r="K20" s="260">
        <f t="shared" si="2"/>
        <v>0</v>
      </c>
      <c r="L20" s="560">
        <f t="shared" si="3"/>
        <v>0</v>
      </c>
      <c r="M20" s="559">
        <v>0</v>
      </c>
      <c r="N20" s="260">
        <f t="shared" si="4"/>
        <v>0</v>
      </c>
      <c r="O20" s="260">
        <f t="shared" si="5"/>
        <v>0</v>
      </c>
      <c r="P20" s="260">
        <f t="shared" si="6"/>
        <v>0</v>
      </c>
      <c r="Q20" s="560">
        <f t="shared" si="7"/>
        <v>0</v>
      </c>
      <c r="R20" s="649" t="s">
        <v>275</v>
      </c>
      <c r="S20" s="270" t="s">
        <v>275</v>
      </c>
      <c r="T20" s="270" t="s">
        <v>275</v>
      </c>
      <c r="U20" s="270" t="s">
        <v>275</v>
      </c>
      <c r="V20" s="270" t="s">
        <v>275</v>
      </c>
    </row>
    <row r="21" spans="1:22" s="254" customFormat="1" ht="13.5">
      <c r="A21" s="389">
        <v>15</v>
      </c>
      <c r="B21" s="280" t="s">
        <v>204</v>
      </c>
      <c r="C21" s="278" t="s">
        <v>69</v>
      </c>
      <c r="D21" s="266" t="s">
        <v>276</v>
      </c>
      <c r="E21" s="266" t="s">
        <v>276</v>
      </c>
      <c r="F21" s="260">
        <v>0</v>
      </c>
      <c r="G21" s="546">
        <v>0</v>
      </c>
      <c r="H21" s="559">
        <v>0</v>
      </c>
      <c r="I21" s="260">
        <f t="shared" si="0"/>
        <v>0</v>
      </c>
      <c r="J21" s="260">
        <f t="shared" si="1"/>
        <v>0</v>
      </c>
      <c r="K21" s="260">
        <f t="shared" si="2"/>
        <v>0</v>
      </c>
      <c r="L21" s="560">
        <f t="shared" si="3"/>
        <v>0</v>
      </c>
      <c r="M21" s="559">
        <v>0</v>
      </c>
      <c r="N21" s="260">
        <f t="shared" si="4"/>
        <v>0</v>
      </c>
      <c r="O21" s="260">
        <f t="shared" si="5"/>
        <v>0</v>
      </c>
      <c r="P21" s="260">
        <f t="shared" si="6"/>
        <v>0</v>
      </c>
      <c r="Q21" s="560">
        <f t="shared" si="7"/>
        <v>0</v>
      </c>
      <c r="R21" s="649" t="s">
        <v>275</v>
      </c>
      <c r="S21" s="270" t="s">
        <v>275</v>
      </c>
      <c r="T21" s="270" t="s">
        <v>275</v>
      </c>
      <c r="U21" s="270" t="s">
        <v>275</v>
      </c>
      <c r="V21" s="270" t="s">
        <v>275</v>
      </c>
    </row>
    <row r="22" spans="1:22" s="254" customFormat="1" ht="13.5">
      <c r="A22" s="412">
        <v>16</v>
      </c>
      <c r="B22" s="275" t="s">
        <v>205</v>
      </c>
      <c r="C22" s="278" t="s">
        <v>72</v>
      </c>
      <c r="D22" s="262" t="e">
        <f>#REF!</f>
        <v>#REF!</v>
      </c>
      <c r="E22" s="262" t="e">
        <f>#REF!</f>
        <v>#REF!</v>
      </c>
      <c r="F22" s="262" t="e">
        <f>D22*0.8</f>
        <v>#REF!</v>
      </c>
      <c r="G22" s="635" t="e">
        <f>E22*0.8</f>
        <v>#REF!</v>
      </c>
      <c r="H22" s="642" t="e">
        <f>D22</f>
        <v>#REF!</v>
      </c>
      <c r="I22" s="262" t="e">
        <f t="shared" si="0"/>
        <v>#REF!</v>
      </c>
      <c r="J22" s="262" t="e">
        <f>I22</f>
        <v>#REF!</v>
      </c>
      <c r="K22" s="262" t="e">
        <f>J22</f>
        <v>#REF!</v>
      </c>
      <c r="L22" s="643" t="e">
        <f t="shared" ref="L22" si="8">I22</f>
        <v>#REF!</v>
      </c>
      <c r="M22" s="642" t="e">
        <f>E22</f>
        <v>#REF!</v>
      </c>
      <c r="N22" s="262" t="e">
        <f t="shared" si="4"/>
        <v>#REF!</v>
      </c>
      <c r="O22" s="262" t="e">
        <f>N22</f>
        <v>#REF!</v>
      </c>
      <c r="P22" s="262" t="e">
        <f>O22</f>
        <v>#REF!</v>
      </c>
      <c r="Q22" s="643" t="e">
        <f>P22</f>
        <v>#REF!</v>
      </c>
      <c r="R22" s="649" t="s">
        <v>275</v>
      </c>
      <c r="S22" s="270" t="s">
        <v>275</v>
      </c>
      <c r="T22" s="270" t="s">
        <v>275</v>
      </c>
      <c r="U22" s="270" t="s">
        <v>275</v>
      </c>
      <c r="V22" s="270" t="s">
        <v>275</v>
      </c>
    </row>
    <row r="23" spans="1:22" s="254" customFormat="1" ht="13.5">
      <c r="A23" s="389">
        <v>17</v>
      </c>
      <c r="B23" s="275" t="s">
        <v>206</v>
      </c>
      <c r="C23" s="278" t="s">
        <v>69</v>
      </c>
      <c r="D23" s="266" t="s">
        <v>276</v>
      </c>
      <c r="E23" s="266" t="s">
        <v>276</v>
      </c>
      <c r="F23" s="260">
        <v>0</v>
      </c>
      <c r="G23" s="546">
        <v>0</v>
      </c>
      <c r="H23" s="559">
        <v>0</v>
      </c>
      <c r="I23" s="260">
        <f t="shared" si="0"/>
        <v>0</v>
      </c>
      <c r="J23" s="260">
        <f t="shared" si="1"/>
        <v>0</v>
      </c>
      <c r="K23" s="260">
        <f t="shared" si="2"/>
        <v>0</v>
      </c>
      <c r="L23" s="560">
        <f t="shared" si="3"/>
        <v>0</v>
      </c>
      <c r="M23" s="559">
        <v>0</v>
      </c>
      <c r="N23" s="260">
        <f t="shared" si="4"/>
        <v>0</v>
      </c>
      <c r="O23" s="260">
        <f t="shared" si="5"/>
        <v>0</v>
      </c>
      <c r="P23" s="260">
        <f t="shared" si="6"/>
        <v>0</v>
      </c>
      <c r="Q23" s="560">
        <f t="shared" si="7"/>
        <v>0</v>
      </c>
      <c r="R23" s="649" t="s">
        <v>275</v>
      </c>
      <c r="S23" s="270" t="s">
        <v>275</v>
      </c>
      <c r="T23" s="270" t="s">
        <v>275</v>
      </c>
      <c r="U23" s="270" t="s">
        <v>275</v>
      </c>
      <c r="V23" s="270" t="s">
        <v>275</v>
      </c>
    </row>
    <row r="24" spans="1:22" s="254" customFormat="1" ht="13.5">
      <c r="A24" s="389">
        <v>18</v>
      </c>
      <c r="B24" s="275" t="s">
        <v>207</v>
      </c>
      <c r="C24" s="278" t="s">
        <v>69</v>
      </c>
      <c r="D24" s="266" t="s">
        <v>276</v>
      </c>
      <c r="E24" s="266" t="s">
        <v>276</v>
      </c>
      <c r="F24" s="260">
        <v>0</v>
      </c>
      <c r="G24" s="546">
        <v>0</v>
      </c>
      <c r="H24" s="559">
        <v>0</v>
      </c>
      <c r="I24" s="260">
        <f t="shared" si="0"/>
        <v>0</v>
      </c>
      <c r="J24" s="260">
        <f t="shared" si="1"/>
        <v>0</v>
      </c>
      <c r="K24" s="260">
        <f t="shared" si="2"/>
        <v>0</v>
      </c>
      <c r="L24" s="560">
        <f t="shared" si="3"/>
        <v>0</v>
      </c>
      <c r="M24" s="559">
        <v>0</v>
      </c>
      <c r="N24" s="260">
        <f t="shared" si="4"/>
        <v>0</v>
      </c>
      <c r="O24" s="260">
        <f t="shared" si="5"/>
        <v>0</v>
      </c>
      <c r="P24" s="260">
        <f t="shared" si="6"/>
        <v>0</v>
      </c>
      <c r="Q24" s="560">
        <f t="shared" si="7"/>
        <v>0</v>
      </c>
      <c r="R24" s="649" t="s">
        <v>275</v>
      </c>
      <c r="S24" s="270" t="s">
        <v>275</v>
      </c>
      <c r="T24" s="270" t="s">
        <v>275</v>
      </c>
      <c r="U24" s="270" t="s">
        <v>275</v>
      </c>
      <c r="V24" s="270" t="s">
        <v>275</v>
      </c>
    </row>
    <row r="25" spans="1:22" s="254" customFormat="1" ht="13.5">
      <c r="A25" s="389">
        <v>19</v>
      </c>
      <c r="B25" s="275" t="s">
        <v>208</v>
      </c>
      <c r="C25" s="278" t="s">
        <v>69</v>
      </c>
      <c r="D25" s="260">
        <v>155.74799999999999</v>
      </c>
      <c r="E25" s="260">
        <v>156.61920000000001</v>
      </c>
      <c r="F25" s="260">
        <v>0</v>
      </c>
      <c r="G25" s="546">
        <v>0</v>
      </c>
      <c r="H25" s="559">
        <f>D25</f>
        <v>155.74799999999999</v>
      </c>
      <c r="I25" s="260">
        <f t="shared" si="0"/>
        <v>0</v>
      </c>
      <c r="J25" s="260">
        <f t="shared" si="1"/>
        <v>0</v>
      </c>
      <c r="K25" s="260">
        <f t="shared" si="2"/>
        <v>0</v>
      </c>
      <c r="L25" s="560">
        <f t="shared" si="3"/>
        <v>0</v>
      </c>
      <c r="M25" s="559">
        <f>E25</f>
        <v>156.61920000000001</v>
      </c>
      <c r="N25" s="260">
        <f t="shared" si="4"/>
        <v>0</v>
      </c>
      <c r="O25" s="260">
        <f t="shared" si="5"/>
        <v>0</v>
      </c>
      <c r="P25" s="260">
        <f t="shared" si="6"/>
        <v>0</v>
      </c>
      <c r="Q25" s="560">
        <f t="shared" si="7"/>
        <v>0</v>
      </c>
      <c r="R25" s="649" t="s">
        <v>275</v>
      </c>
      <c r="S25" s="270" t="s">
        <v>275</v>
      </c>
      <c r="T25" s="270" t="s">
        <v>275</v>
      </c>
      <c r="U25" s="270" t="s">
        <v>275</v>
      </c>
      <c r="V25" s="270" t="s">
        <v>275</v>
      </c>
    </row>
    <row r="26" spans="1:22" s="254" customFormat="1" ht="13.5">
      <c r="A26" s="389">
        <v>20</v>
      </c>
      <c r="B26" s="276" t="s">
        <v>209</v>
      </c>
      <c r="C26" s="278" t="s">
        <v>69</v>
      </c>
      <c r="D26" s="260">
        <v>97.711660800000004</v>
      </c>
      <c r="E26" s="260">
        <v>141.92755199999999</v>
      </c>
      <c r="F26" s="260">
        <v>19.542332160000001</v>
      </c>
      <c r="G26" s="546">
        <v>28.385510400000001</v>
      </c>
      <c r="H26" s="559">
        <f>D26</f>
        <v>97.711660800000004</v>
      </c>
      <c r="I26" s="260">
        <f t="shared" si="0"/>
        <v>19.542332160000001</v>
      </c>
      <c r="J26" s="260">
        <f t="shared" si="1"/>
        <v>19.542332160000001</v>
      </c>
      <c r="K26" s="260">
        <f t="shared" si="2"/>
        <v>19.542332160000001</v>
      </c>
      <c r="L26" s="560">
        <f t="shared" si="3"/>
        <v>19.542332160000001</v>
      </c>
      <c r="M26" s="559">
        <f>E26</f>
        <v>141.92755199999999</v>
      </c>
      <c r="N26" s="260">
        <f t="shared" si="4"/>
        <v>28.385510400000001</v>
      </c>
      <c r="O26" s="260">
        <f t="shared" si="5"/>
        <v>28.385510400000001</v>
      </c>
      <c r="P26" s="260">
        <f t="shared" si="6"/>
        <v>28.385510400000001</v>
      </c>
      <c r="Q26" s="560">
        <f t="shared" si="7"/>
        <v>28.385510400000001</v>
      </c>
      <c r="R26" s="649" t="s">
        <v>275</v>
      </c>
      <c r="S26" s="270" t="s">
        <v>275</v>
      </c>
      <c r="T26" s="270" t="s">
        <v>275</v>
      </c>
      <c r="U26" s="270" t="s">
        <v>275</v>
      </c>
      <c r="V26" s="270" t="s">
        <v>275</v>
      </c>
    </row>
    <row r="27" spans="1:22" s="254" customFormat="1" ht="13.5">
      <c r="A27" s="389">
        <v>21</v>
      </c>
      <c r="B27" s="275" t="s">
        <v>210</v>
      </c>
      <c r="C27" s="278" t="s">
        <v>69</v>
      </c>
      <c r="D27" s="266" t="s">
        <v>276</v>
      </c>
      <c r="E27" s="266" t="s">
        <v>276</v>
      </c>
      <c r="F27" s="260">
        <v>0</v>
      </c>
      <c r="G27" s="546">
        <v>0</v>
      </c>
      <c r="H27" s="559">
        <v>0</v>
      </c>
      <c r="I27" s="260">
        <f t="shared" si="0"/>
        <v>0</v>
      </c>
      <c r="J27" s="260">
        <f t="shared" si="1"/>
        <v>0</v>
      </c>
      <c r="K27" s="260">
        <f t="shared" si="2"/>
        <v>0</v>
      </c>
      <c r="L27" s="560">
        <f t="shared" si="3"/>
        <v>0</v>
      </c>
      <c r="M27" s="559">
        <v>0</v>
      </c>
      <c r="N27" s="260">
        <f t="shared" si="4"/>
        <v>0</v>
      </c>
      <c r="O27" s="260">
        <f t="shared" si="5"/>
        <v>0</v>
      </c>
      <c r="P27" s="260">
        <f t="shared" si="6"/>
        <v>0</v>
      </c>
      <c r="Q27" s="560">
        <f t="shared" si="7"/>
        <v>0</v>
      </c>
      <c r="R27" s="649" t="s">
        <v>275</v>
      </c>
      <c r="S27" s="270" t="s">
        <v>275</v>
      </c>
      <c r="T27" s="270" t="s">
        <v>275</v>
      </c>
      <c r="U27" s="270" t="s">
        <v>275</v>
      </c>
      <c r="V27" s="270" t="s">
        <v>275</v>
      </c>
    </row>
    <row r="28" spans="1:22" s="254" customFormat="1" ht="13.5">
      <c r="A28" s="389">
        <v>22</v>
      </c>
      <c r="B28" s="276" t="s">
        <v>211</v>
      </c>
      <c r="C28" s="278" t="s">
        <v>69</v>
      </c>
      <c r="D28" s="266" t="s">
        <v>276</v>
      </c>
      <c r="E28" s="266" t="s">
        <v>276</v>
      </c>
      <c r="F28" s="260">
        <v>0</v>
      </c>
      <c r="G28" s="546">
        <v>0</v>
      </c>
      <c r="H28" s="559">
        <v>0</v>
      </c>
      <c r="I28" s="260">
        <f t="shared" si="0"/>
        <v>0</v>
      </c>
      <c r="J28" s="260">
        <f t="shared" si="1"/>
        <v>0</v>
      </c>
      <c r="K28" s="260">
        <f t="shared" si="2"/>
        <v>0</v>
      </c>
      <c r="L28" s="560">
        <f t="shared" si="3"/>
        <v>0</v>
      </c>
      <c r="M28" s="559">
        <v>0</v>
      </c>
      <c r="N28" s="260">
        <f t="shared" si="4"/>
        <v>0</v>
      </c>
      <c r="O28" s="260">
        <f t="shared" si="5"/>
        <v>0</v>
      </c>
      <c r="P28" s="260">
        <f t="shared" si="6"/>
        <v>0</v>
      </c>
      <c r="Q28" s="560">
        <f t="shared" si="7"/>
        <v>0</v>
      </c>
      <c r="R28" s="649" t="s">
        <v>275</v>
      </c>
      <c r="S28" s="270" t="s">
        <v>275</v>
      </c>
      <c r="T28" s="270" t="s">
        <v>275</v>
      </c>
      <c r="U28" s="270" t="s">
        <v>275</v>
      </c>
      <c r="V28" s="270" t="s">
        <v>275</v>
      </c>
    </row>
    <row r="29" spans="1:22" s="254" customFormat="1" ht="13.5">
      <c r="A29" s="389">
        <v>23</v>
      </c>
      <c r="B29" s="276" t="s">
        <v>212</v>
      </c>
      <c r="C29" s="278" t="s">
        <v>69</v>
      </c>
      <c r="D29" s="266" t="s">
        <v>276</v>
      </c>
      <c r="E29" s="266" t="s">
        <v>276</v>
      </c>
      <c r="F29" s="260">
        <v>0</v>
      </c>
      <c r="G29" s="546">
        <v>0</v>
      </c>
      <c r="H29" s="559">
        <v>0</v>
      </c>
      <c r="I29" s="260">
        <f t="shared" si="0"/>
        <v>0</v>
      </c>
      <c r="J29" s="260">
        <f t="shared" si="1"/>
        <v>0</v>
      </c>
      <c r="K29" s="260">
        <f t="shared" si="2"/>
        <v>0</v>
      </c>
      <c r="L29" s="560">
        <f t="shared" si="3"/>
        <v>0</v>
      </c>
      <c r="M29" s="559">
        <v>0</v>
      </c>
      <c r="N29" s="260">
        <f t="shared" si="4"/>
        <v>0</v>
      </c>
      <c r="O29" s="260">
        <f t="shared" si="5"/>
        <v>0</v>
      </c>
      <c r="P29" s="260">
        <f t="shared" si="6"/>
        <v>0</v>
      </c>
      <c r="Q29" s="560">
        <f t="shared" si="7"/>
        <v>0</v>
      </c>
      <c r="R29" s="649" t="s">
        <v>275</v>
      </c>
      <c r="S29" s="270" t="s">
        <v>275</v>
      </c>
      <c r="T29" s="270" t="s">
        <v>275</v>
      </c>
      <c r="U29" s="270" t="s">
        <v>275</v>
      </c>
      <c r="V29" s="270" t="s">
        <v>275</v>
      </c>
    </row>
    <row r="30" spans="1:22" s="254" customFormat="1" ht="13.5">
      <c r="A30" s="389">
        <v>24</v>
      </c>
      <c r="B30" s="275" t="s">
        <v>213</v>
      </c>
      <c r="C30" s="278" t="s">
        <v>69</v>
      </c>
      <c r="D30" s="266" t="s">
        <v>276</v>
      </c>
      <c r="E30" s="266" t="s">
        <v>276</v>
      </c>
      <c r="F30" s="260">
        <v>0</v>
      </c>
      <c r="G30" s="546">
        <v>0</v>
      </c>
      <c r="H30" s="559">
        <v>0</v>
      </c>
      <c r="I30" s="260">
        <f t="shared" si="0"/>
        <v>0</v>
      </c>
      <c r="J30" s="260">
        <f t="shared" si="1"/>
        <v>0</v>
      </c>
      <c r="K30" s="260">
        <f t="shared" si="2"/>
        <v>0</v>
      </c>
      <c r="L30" s="560">
        <f t="shared" si="3"/>
        <v>0</v>
      </c>
      <c r="M30" s="559">
        <v>0</v>
      </c>
      <c r="N30" s="260">
        <f t="shared" si="4"/>
        <v>0</v>
      </c>
      <c r="O30" s="260">
        <f t="shared" si="5"/>
        <v>0</v>
      </c>
      <c r="P30" s="260">
        <f t="shared" si="6"/>
        <v>0</v>
      </c>
      <c r="Q30" s="560">
        <f t="shared" si="7"/>
        <v>0</v>
      </c>
      <c r="R30" s="649" t="s">
        <v>275</v>
      </c>
      <c r="S30" s="270" t="s">
        <v>275</v>
      </c>
      <c r="T30" s="270" t="s">
        <v>275</v>
      </c>
      <c r="U30" s="270" t="s">
        <v>275</v>
      </c>
      <c r="V30" s="270" t="s">
        <v>275</v>
      </c>
    </row>
    <row r="31" spans="1:22" s="254" customFormat="1" ht="13.5">
      <c r="A31" s="389">
        <v>25</v>
      </c>
      <c r="B31" s="275" t="s">
        <v>214</v>
      </c>
      <c r="C31" s="278" t="s">
        <v>69</v>
      </c>
      <c r="D31" s="266" t="s">
        <v>276</v>
      </c>
      <c r="E31" s="266" t="s">
        <v>276</v>
      </c>
      <c r="F31" s="260">
        <v>0</v>
      </c>
      <c r="G31" s="546">
        <v>0</v>
      </c>
      <c r="H31" s="559">
        <v>0</v>
      </c>
      <c r="I31" s="260">
        <f t="shared" si="0"/>
        <v>0</v>
      </c>
      <c r="J31" s="260">
        <f t="shared" si="1"/>
        <v>0</v>
      </c>
      <c r="K31" s="260">
        <f t="shared" si="2"/>
        <v>0</v>
      </c>
      <c r="L31" s="560">
        <f t="shared" si="3"/>
        <v>0</v>
      </c>
      <c r="M31" s="559">
        <v>0</v>
      </c>
      <c r="N31" s="260">
        <f t="shared" si="4"/>
        <v>0</v>
      </c>
      <c r="O31" s="260">
        <f t="shared" si="5"/>
        <v>0</v>
      </c>
      <c r="P31" s="260">
        <f t="shared" si="6"/>
        <v>0</v>
      </c>
      <c r="Q31" s="560">
        <f t="shared" si="7"/>
        <v>0</v>
      </c>
      <c r="R31" s="649" t="s">
        <v>275</v>
      </c>
      <c r="S31" s="270" t="s">
        <v>275</v>
      </c>
      <c r="T31" s="270" t="s">
        <v>275</v>
      </c>
      <c r="U31" s="270" t="s">
        <v>275</v>
      </c>
      <c r="V31" s="270" t="s">
        <v>275</v>
      </c>
    </row>
    <row r="32" spans="1:22" s="254" customFormat="1" ht="13.5">
      <c r="A32" s="389">
        <v>26</v>
      </c>
      <c r="B32" s="276" t="s">
        <v>215</v>
      </c>
      <c r="C32" s="278" t="s">
        <v>69</v>
      </c>
      <c r="D32" s="260">
        <v>41.4</v>
      </c>
      <c r="E32" s="260">
        <v>30.96</v>
      </c>
      <c r="F32" s="260">
        <v>0</v>
      </c>
      <c r="G32" s="546">
        <v>0</v>
      </c>
      <c r="H32" s="559">
        <f>D32</f>
        <v>41.4</v>
      </c>
      <c r="I32" s="260">
        <f t="shared" si="0"/>
        <v>0</v>
      </c>
      <c r="J32" s="260">
        <f t="shared" si="1"/>
        <v>0</v>
      </c>
      <c r="K32" s="260">
        <f t="shared" si="2"/>
        <v>0</v>
      </c>
      <c r="L32" s="560">
        <f t="shared" si="3"/>
        <v>0</v>
      </c>
      <c r="M32" s="559">
        <f>E32</f>
        <v>30.96</v>
      </c>
      <c r="N32" s="260">
        <f t="shared" si="4"/>
        <v>0</v>
      </c>
      <c r="O32" s="260">
        <f t="shared" si="5"/>
        <v>0</v>
      </c>
      <c r="P32" s="260">
        <f t="shared" si="6"/>
        <v>0</v>
      </c>
      <c r="Q32" s="560">
        <f t="shared" si="7"/>
        <v>0</v>
      </c>
      <c r="R32" s="649" t="s">
        <v>275</v>
      </c>
      <c r="S32" s="270" t="s">
        <v>275</v>
      </c>
      <c r="T32" s="270" t="s">
        <v>275</v>
      </c>
      <c r="U32" s="270" t="s">
        <v>275</v>
      </c>
      <c r="V32" s="270" t="s">
        <v>275</v>
      </c>
    </row>
    <row r="33" spans="1:22" s="254" customFormat="1" ht="13.5">
      <c r="A33" s="389">
        <v>27</v>
      </c>
      <c r="B33" s="276" t="s">
        <v>216</v>
      </c>
      <c r="C33" s="278" t="s">
        <v>69</v>
      </c>
      <c r="D33" s="266" t="s">
        <v>276</v>
      </c>
      <c r="E33" s="266" t="s">
        <v>276</v>
      </c>
      <c r="F33" s="260">
        <v>0</v>
      </c>
      <c r="G33" s="546">
        <v>0</v>
      </c>
      <c r="H33" s="559">
        <v>0</v>
      </c>
      <c r="I33" s="260">
        <f t="shared" si="0"/>
        <v>0</v>
      </c>
      <c r="J33" s="260">
        <f t="shared" si="1"/>
        <v>0</v>
      </c>
      <c r="K33" s="260">
        <f t="shared" si="2"/>
        <v>0</v>
      </c>
      <c r="L33" s="560">
        <f t="shared" si="3"/>
        <v>0</v>
      </c>
      <c r="M33" s="559">
        <v>0</v>
      </c>
      <c r="N33" s="260">
        <f t="shared" si="4"/>
        <v>0</v>
      </c>
      <c r="O33" s="260">
        <f t="shared" si="5"/>
        <v>0</v>
      </c>
      <c r="P33" s="260">
        <f t="shared" si="6"/>
        <v>0</v>
      </c>
      <c r="Q33" s="560">
        <f t="shared" si="7"/>
        <v>0</v>
      </c>
      <c r="R33" s="649" t="s">
        <v>275</v>
      </c>
      <c r="S33" s="270" t="s">
        <v>275</v>
      </c>
      <c r="T33" s="270" t="s">
        <v>275</v>
      </c>
      <c r="U33" s="270" t="s">
        <v>275</v>
      </c>
      <c r="V33" s="270" t="s">
        <v>275</v>
      </c>
    </row>
    <row r="34" spans="1:22" s="254" customFormat="1" ht="13.5">
      <c r="A34" s="389">
        <v>28</v>
      </c>
      <c r="B34" s="276" t="s">
        <v>217</v>
      </c>
      <c r="C34" s="278" t="s">
        <v>69</v>
      </c>
      <c r="D34" s="266" t="s">
        <v>276</v>
      </c>
      <c r="E34" s="266" t="s">
        <v>276</v>
      </c>
      <c r="F34" s="260">
        <v>0</v>
      </c>
      <c r="G34" s="546">
        <v>0</v>
      </c>
      <c r="H34" s="559">
        <v>0</v>
      </c>
      <c r="I34" s="260">
        <f t="shared" si="0"/>
        <v>0</v>
      </c>
      <c r="J34" s="260">
        <f t="shared" si="1"/>
        <v>0</v>
      </c>
      <c r="K34" s="260">
        <f t="shared" si="2"/>
        <v>0</v>
      </c>
      <c r="L34" s="560">
        <f t="shared" si="3"/>
        <v>0</v>
      </c>
      <c r="M34" s="559">
        <v>0</v>
      </c>
      <c r="N34" s="260">
        <f t="shared" si="4"/>
        <v>0</v>
      </c>
      <c r="O34" s="260">
        <f t="shared" si="5"/>
        <v>0</v>
      </c>
      <c r="P34" s="260">
        <f t="shared" si="6"/>
        <v>0</v>
      </c>
      <c r="Q34" s="560">
        <f t="shared" si="7"/>
        <v>0</v>
      </c>
      <c r="R34" s="649" t="s">
        <v>275</v>
      </c>
      <c r="S34" s="270" t="s">
        <v>275</v>
      </c>
      <c r="T34" s="270" t="s">
        <v>275</v>
      </c>
      <c r="U34" s="270" t="s">
        <v>275</v>
      </c>
      <c r="V34" s="270" t="s">
        <v>275</v>
      </c>
    </row>
    <row r="35" spans="1:22" s="254" customFormat="1" ht="13.5">
      <c r="A35" s="389">
        <v>29</v>
      </c>
      <c r="B35" s="275" t="s">
        <v>218</v>
      </c>
      <c r="C35" s="278" t="s">
        <v>69</v>
      </c>
      <c r="D35" s="266" t="s">
        <v>276</v>
      </c>
      <c r="E35" s="266" t="s">
        <v>276</v>
      </c>
      <c r="F35" s="260">
        <v>0</v>
      </c>
      <c r="G35" s="546">
        <v>0</v>
      </c>
      <c r="H35" s="559">
        <v>0</v>
      </c>
      <c r="I35" s="260">
        <f t="shared" si="0"/>
        <v>0</v>
      </c>
      <c r="J35" s="260">
        <f t="shared" si="1"/>
        <v>0</v>
      </c>
      <c r="K35" s="260">
        <f t="shared" si="2"/>
        <v>0</v>
      </c>
      <c r="L35" s="560">
        <f t="shared" si="3"/>
        <v>0</v>
      </c>
      <c r="M35" s="559">
        <v>0</v>
      </c>
      <c r="N35" s="260">
        <f t="shared" si="4"/>
        <v>0</v>
      </c>
      <c r="O35" s="260">
        <f t="shared" si="5"/>
        <v>0</v>
      </c>
      <c r="P35" s="260">
        <f t="shared" si="6"/>
        <v>0</v>
      </c>
      <c r="Q35" s="560">
        <f t="shared" si="7"/>
        <v>0</v>
      </c>
      <c r="R35" s="649" t="s">
        <v>275</v>
      </c>
      <c r="S35" s="270" t="s">
        <v>275</v>
      </c>
      <c r="T35" s="270" t="s">
        <v>275</v>
      </c>
      <c r="U35" s="270" t="s">
        <v>275</v>
      </c>
      <c r="V35" s="270" t="s">
        <v>275</v>
      </c>
    </row>
    <row r="36" spans="1:22" s="254" customFormat="1" ht="13.5">
      <c r="A36" s="389">
        <v>30</v>
      </c>
      <c r="B36" s="275" t="s">
        <v>219</v>
      </c>
      <c r="C36" s="278" t="s">
        <v>69</v>
      </c>
      <c r="D36" s="260">
        <v>0</v>
      </c>
      <c r="E36" s="260">
        <v>0</v>
      </c>
      <c r="F36" s="260">
        <v>0</v>
      </c>
      <c r="G36" s="546">
        <v>0</v>
      </c>
      <c r="H36" s="559">
        <f>D36</f>
        <v>0</v>
      </c>
      <c r="I36" s="260">
        <f t="shared" si="0"/>
        <v>0</v>
      </c>
      <c r="J36" s="260">
        <f t="shared" si="1"/>
        <v>0</v>
      </c>
      <c r="K36" s="260">
        <f t="shared" si="2"/>
        <v>0</v>
      </c>
      <c r="L36" s="560">
        <f t="shared" si="3"/>
        <v>0</v>
      </c>
      <c r="M36" s="559">
        <f>E36</f>
        <v>0</v>
      </c>
      <c r="N36" s="260">
        <f t="shared" si="4"/>
        <v>0</v>
      </c>
      <c r="O36" s="260">
        <f t="shared" si="5"/>
        <v>0</v>
      </c>
      <c r="P36" s="260">
        <f t="shared" si="6"/>
        <v>0</v>
      </c>
      <c r="Q36" s="560">
        <f t="shared" si="7"/>
        <v>0</v>
      </c>
      <c r="R36" s="649" t="s">
        <v>275</v>
      </c>
      <c r="S36" s="270" t="s">
        <v>275</v>
      </c>
      <c r="T36" s="270" t="s">
        <v>275</v>
      </c>
      <c r="U36" s="270" t="s">
        <v>275</v>
      </c>
      <c r="V36" s="270" t="s">
        <v>275</v>
      </c>
    </row>
    <row r="37" spans="1:22" s="254" customFormat="1" ht="13.5">
      <c r="A37" s="389">
        <v>31</v>
      </c>
      <c r="B37" s="275" t="s">
        <v>220</v>
      </c>
      <c r="C37" s="278" t="s">
        <v>69</v>
      </c>
      <c r="D37" s="266" t="s">
        <v>276</v>
      </c>
      <c r="E37" s="266" t="s">
        <v>276</v>
      </c>
      <c r="F37" s="260">
        <v>0</v>
      </c>
      <c r="G37" s="546">
        <v>0</v>
      </c>
      <c r="H37" s="559">
        <v>0</v>
      </c>
      <c r="I37" s="260">
        <f t="shared" si="0"/>
        <v>0</v>
      </c>
      <c r="J37" s="260">
        <f t="shared" si="1"/>
        <v>0</v>
      </c>
      <c r="K37" s="260">
        <f t="shared" si="2"/>
        <v>0</v>
      </c>
      <c r="L37" s="560">
        <f t="shared" si="3"/>
        <v>0</v>
      </c>
      <c r="M37" s="559">
        <v>0</v>
      </c>
      <c r="N37" s="260">
        <f t="shared" si="4"/>
        <v>0</v>
      </c>
      <c r="O37" s="260">
        <f t="shared" si="5"/>
        <v>0</v>
      </c>
      <c r="P37" s="260">
        <f t="shared" si="6"/>
        <v>0</v>
      </c>
      <c r="Q37" s="560">
        <f t="shared" si="7"/>
        <v>0</v>
      </c>
      <c r="R37" s="649" t="s">
        <v>275</v>
      </c>
      <c r="S37" s="270" t="s">
        <v>275</v>
      </c>
      <c r="T37" s="270" t="s">
        <v>275</v>
      </c>
      <c r="U37" s="270" t="s">
        <v>275</v>
      </c>
      <c r="V37" s="270" t="s">
        <v>275</v>
      </c>
    </row>
    <row r="38" spans="1:22" s="254" customFormat="1" ht="13.5">
      <c r="A38" s="389">
        <v>32</v>
      </c>
      <c r="B38" s="275" t="s">
        <v>221</v>
      </c>
      <c r="C38" s="278" t="s">
        <v>69</v>
      </c>
      <c r="D38" s="260">
        <v>229.3754112</v>
      </c>
      <c r="E38" s="260">
        <v>1105.2243072000001</v>
      </c>
      <c r="F38" s="260">
        <v>0</v>
      </c>
      <c r="G38" s="546">
        <v>0</v>
      </c>
      <c r="H38" s="559">
        <f>D38</f>
        <v>229.3754112</v>
      </c>
      <c r="I38" s="260">
        <f t="shared" si="0"/>
        <v>0</v>
      </c>
      <c r="J38" s="260">
        <f t="shared" si="1"/>
        <v>0</v>
      </c>
      <c r="K38" s="260">
        <f t="shared" si="2"/>
        <v>0</v>
      </c>
      <c r="L38" s="560">
        <f t="shared" si="3"/>
        <v>0</v>
      </c>
      <c r="M38" s="559">
        <f>E38</f>
        <v>1105.2243072000001</v>
      </c>
      <c r="N38" s="260">
        <f t="shared" si="4"/>
        <v>0</v>
      </c>
      <c r="O38" s="260">
        <f t="shared" si="5"/>
        <v>0</v>
      </c>
      <c r="P38" s="260">
        <f t="shared" si="6"/>
        <v>0</v>
      </c>
      <c r="Q38" s="560">
        <f t="shared" si="7"/>
        <v>0</v>
      </c>
      <c r="R38" s="649" t="s">
        <v>275</v>
      </c>
      <c r="S38" s="270" t="s">
        <v>275</v>
      </c>
      <c r="T38" s="270" t="s">
        <v>275</v>
      </c>
      <c r="U38" s="270" t="s">
        <v>275</v>
      </c>
      <c r="V38" s="270" t="s">
        <v>275</v>
      </c>
    </row>
    <row r="39" spans="1:22" s="254" customFormat="1" ht="13.5">
      <c r="A39" s="459">
        <v>33</v>
      </c>
      <c r="B39" s="483" t="s">
        <v>222</v>
      </c>
      <c r="C39" s="454" t="s">
        <v>529</v>
      </c>
      <c r="D39" s="457">
        <f>[2]PIOJÓ!$D$33</f>
        <v>28598.0798769625</v>
      </c>
      <c r="E39" s="457">
        <f>[2]PIOJÓ!$D$34</f>
        <v>22074.846070632499</v>
      </c>
      <c r="F39" s="457">
        <f>[2]PIOJÓ!$H$33</f>
        <v>14378.914919250003</v>
      </c>
      <c r="G39" s="636">
        <f>[2]PIOJÓ!$H$34</f>
        <v>14378.914919250003</v>
      </c>
      <c r="H39" s="644">
        <f>[2]PIOJÓ!$D$33</f>
        <v>28598.0798769625</v>
      </c>
      <c r="I39" s="457">
        <f>[2]PIOJÓ!$E$33</f>
        <v>29224.349316987507</v>
      </c>
      <c r="J39" s="457">
        <f>[2]PIOJÓ!$F$33</f>
        <v>14032.514789999999</v>
      </c>
      <c r="K39" s="457">
        <f>[2]PIOJÓ!$G$33</f>
        <v>14222.2626315</v>
      </c>
      <c r="L39" s="645">
        <f>[2]PIOJÓ!$H$33</f>
        <v>14378.914919250003</v>
      </c>
      <c r="M39" s="644">
        <f>[2]PIOJÓ!$D$34</f>
        <v>22074.846070632499</v>
      </c>
      <c r="N39" s="457">
        <f>[2]PIOJÓ!$E$34</f>
        <v>22558.263193277504</v>
      </c>
      <c r="O39" s="457">
        <f>[2]PIOJÓ!$F$34</f>
        <v>14032.514789999999</v>
      </c>
      <c r="P39" s="457">
        <f>[2]PIOJÓ!$G$34</f>
        <v>14222.2626315</v>
      </c>
      <c r="Q39" s="645">
        <f>[2]PIOJÓ!$H$34</f>
        <v>14378.914919250003</v>
      </c>
      <c r="R39" s="650">
        <f>[2]PIOJÓ!$D$35</f>
        <v>0</v>
      </c>
      <c r="S39" s="458">
        <f>[2]PIOJÓ!$D$35</f>
        <v>0</v>
      </c>
      <c r="T39" s="458">
        <f>[2]PIOJÓ!$F$35</f>
        <v>100</v>
      </c>
      <c r="U39" s="458">
        <f>[2]PIOJÓ!$D$35</f>
        <v>0</v>
      </c>
      <c r="V39" s="458">
        <f>[2]PIOJÓ!$H$35</f>
        <v>0</v>
      </c>
    </row>
    <row r="40" spans="1:22" s="254" customFormat="1" ht="13.5">
      <c r="A40" s="459">
        <v>34</v>
      </c>
      <c r="B40" s="483" t="s">
        <v>223</v>
      </c>
      <c r="C40" s="454" t="s">
        <v>529</v>
      </c>
      <c r="D40" s="457">
        <f>'[2]JUAN DE ACOSTA'!$D$33</f>
        <v>134708.68708836249</v>
      </c>
      <c r="E40" s="457">
        <f>'[2]JUAN DE ACOSTA'!$D$34</f>
        <v>103981.5800447525</v>
      </c>
      <c r="F40" s="457">
        <f>'[2]JUAN DE ACOSTA'!$H$33</f>
        <v>67267.81618200001</v>
      </c>
      <c r="G40" s="636">
        <f>'[2]JUAN DE ACOSTA'!$H$34</f>
        <v>67267.81618200001</v>
      </c>
      <c r="H40" s="644">
        <f>'[2]JUAN DE ACOSTA'!$D$33</f>
        <v>134708.68708836249</v>
      </c>
      <c r="I40" s="457">
        <f>'[2]JUAN DE ACOSTA'!$E$33</f>
        <v>137148.33371293751</v>
      </c>
      <c r="J40" s="457">
        <f>'[2]JUAN DE ACOSTA'!$F$33</f>
        <v>41720.761471755002</v>
      </c>
      <c r="K40" s="457">
        <f>'[2]JUAN DE ACOSTA'!$G$33</f>
        <v>66486.761113500004</v>
      </c>
      <c r="L40" s="645">
        <f>'[2]JUAN DE ACOSTA'!$H$33</f>
        <v>67267.81618200001</v>
      </c>
      <c r="M40" s="644">
        <f>'[2]JUAN DE ACOSTA'!$D$34</f>
        <v>103981.5800447525</v>
      </c>
      <c r="N40" s="457">
        <f>'[2]JUAN DE ACOSTA'!$E$34</f>
        <v>105864.74226878751</v>
      </c>
      <c r="O40" s="457">
        <f>'[2]JUAN DE ACOSTA'!$F$34</f>
        <v>32204.238585279007</v>
      </c>
      <c r="P40" s="457">
        <f>'[2]JUAN DE ACOSTA'!$G$34</f>
        <v>66486.761113500004</v>
      </c>
      <c r="Q40" s="645">
        <f>'[2]JUAN DE ACOSTA'!$H$34</f>
        <v>67267.81618200001</v>
      </c>
      <c r="R40" s="650">
        <f>'[2]JUAN DE ACOSTA'!$D$35</f>
        <v>0</v>
      </c>
      <c r="S40" s="458">
        <f>'[2]JUAN DE ACOSTA'!$D$35</f>
        <v>0</v>
      </c>
      <c r="T40" s="458">
        <f>'[2]JUAN DE ACOSTA'!$F$35</f>
        <v>100</v>
      </c>
      <c r="U40" s="458">
        <f>'[2]JUAN DE ACOSTA'!$G$35</f>
        <v>0</v>
      </c>
      <c r="V40" s="458">
        <f>'[2]JUAN DE ACOSTA'!$H$35</f>
        <v>0</v>
      </c>
    </row>
    <row r="41" spans="1:22" s="254" customFormat="1" ht="16.5" customHeight="1" thickBot="1">
      <c r="A41" s="893" t="s">
        <v>277</v>
      </c>
      <c r="B41" s="893"/>
      <c r="C41" s="893"/>
      <c r="D41" s="387" t="e">
        <f>#REF!</f>
        <v>#REF!</v>
      </c>
      <c r="E41" s="387" t="e">
        <f>#REF!</f>
        <v>#REF!</v>
      </c>
      <c r="F41" s="387" t="e">
        <f>#REF!</f>
        <v>#REF!</v>
      </c>
      <c r="G41" s="549" t="e">
        <f>#REF!</f>
        <v>#REF!</v>
      </c>
      <c r="H41" s="569" t="e">
        <f>SUM(H7:H40)</f>
        <v>#REF!</v>
      </c>
      <c r="I41" s="570" t="e">
        <f t="shared" ref="I41:K41" si="9">SUM(I7:I40)</f>
        <v>#REF!</v>
      </c>
      <c r="J41" s="570" t="e">
        <f t="shared" si="9"/>
        <v>#REF!</v>
      </c>
      <c r="K41" s="570" t="e">
        <f t="shared" si="9"/>
        <v>#REF!</v>
      </c>
      <c r="L41" s="571" t="e">
        <f>SUM(L7:L40)</f>
        <v>#REF!</v>
      </c>
      <c r="M41" s="569" t="e">
        <f>SUM(M7:M40)</f>
        <v>#REF!</v>
      </c>
      <c r="N41" s="570" t="e">
        <f t="shared" ref="N41:P41" si="10">SUM(N7:N40)</f>
        <v>#REF!</v>
      </c>
      <c r="O41" s="570" t="e">
        <f t="shared" si="10"/>
        <v>#REF!</v>
      </c>
      <c r="P41" s="570" t="e">
        <f t="shared" si="10"/>
        <v>#REF!</v>
      </c>
      <c r="Q41" s="571" t="e">
        <f>SUM(Q7:Q40)</f>
        <v>#REF!</v>
      </c>
      <c r="R41" s="638"/>
      <c r="S41" s="461"/>
      <c r="T41" s="387"/>
      <c r="U41" s="387"/>
      <c r="V41" s="387"/>
    </row>
    <row r="42" spans="1:22" s="254" customFormat="1" ht="13.5" customHeight="1">
      <c r="A42" s="876" t="s">
        <v>405</v>
      </c>
      <c r="B42" s="876"/>
      <c r="C42" s="876"/>
      <c r="D42" s="887" t="s">
        <v>278</v>
      </c>
      <c r="E42" s="887"/>
      <c r="F42" s="887"/>
      <c r="G42" s="887"/>
      <c r="H42" s="888"/>
      <c r="I42" s="888"/>
      <c r="J42" s="888"/>
      <c r="K42" s="888"/>
      <c r="L42" s="888"/>
      <c r="M42" s="888"/>
      <c r="N42" s="888"/>
      <c r="O42" s="888"/>
      <c r="P42" s="888"/>
      <c r="Q42" s="888"/>
      <c r="R42" s="887"/>
      <c r="S42" s="887"/>
      <c r="T42" s="887"/>
      <c r="U42" s="887"/>
      <c r="V42" s="887"/>
    </row>
    <row r="43" spans="1:22" s="254" customFormat="1" ht="40.5" customHeight="1">
      <c r="D43" s="257"/>
      <c r="E43" s="257"/>
      <c r="F43" s="257"/>
      <c r="G43" s="257"/>
      <c r="H43" s="257"/>
      <c r="I43" s="257"/>
      <c r="J43" s="257"/>
      <c r="K43" s="257"/>
      <c r="L43" s="257"/>
      <c r="M43" s="257"/>
      <c r="N43" s="257"/>
      <c r="O43" s="257"/>
      <c r="P43" s="257"/>
      <c r="Q43" s="257"/>
      <c r="R43" s="257"/>
      <c r="S43" s="257"/>
      <c r="T43" s="257"/>
      <c r="U43" s="257"/>
      <c r="V43" s="257"/>
    </row>
    <row r="44" spans="1:22" s="254" customFormat="1" ht="40.5" customHeight="1">
      <c r="D44" s="257"/>
      <c r="E44" s="257"/>
      <c r="F44" s="257"/>
      <c r="G44" s="257"/>
      <c r="H44" s="257"/>
      <c r="I44" s="257"/>
      <c r="J44" s="257"/>
      <c r="K44" s="257"/>
      <c r="L44" s="257"/>
      <c r="M44" s="257"/>
      <c r="N44" s="257"/>
      <c r="O44" s="257"/>
      <c r="P44" s="257"/>
      <c r="Q44" s="257"/>
      <c r="R44" s="257"/>
      <c r="S44" s="257"/>
      <c r="T44" s="257"/>
      <c r="U44" s="257"/>
      <c r="V44" s="257"/>
    </row>
    <row r="45" spans="1:22" s="254" customFormat="1" ht="40.5" customHeight="1">
      <c r="D45" s="257"/>
      <c r="E45" s="257"/>
      <c r="F45" s="257"/>
      <c r="G45" s="257"/>
      <c r="H45" s="257"/>
      <c r="I45" s="257"/>
      <c r="J45" s="257"/>
      <c r="K45" s="257"/>
      <c r="L45" s="257"/>
      <c r="M45" s="257"/>
      <c r="N45" s="257"/>
      <c r="O45" s="257"/>
      <c r="P45" s="257"/>
      <c r="Q45" s="257"/>
      <c r="R45" s="257"/>
      <c r="S45" s="257"/>
      <c r="T45" s="257"/>
      <c r="U45" s="257"/>
      <c r="V45" s="257"/>
    </row>
    <row r="46" spans="1:22" s="254" customFormat="1" ht="40.5" customHeight="1">
      <c r="D46" s="257"/>
      <c r="E46" s="257"/>
      <c r="F46" s="257"/>
      <c r="G46" s="257"/>
      <c r="H46" s="257"/>
      <c r="I46" s="257"/>
      <c r="J46" s="257"/>
      <c r="K46" s="257"/>
      <c r="L46" s="257"/>
      <c r="M46" s="257"/>
      <c r="N46" s="257"/>
      <c r="O46" s="257"/>
      <c r="P46" s="257"/>
      <c r="Q46" s="257"/>
      <c r="R46" s="257"/>
      <c r="S46" s="257"/>
      <c r="T46" s="257"/>
      <c r="U46" s="257"/>
      <c r="V46" s="257"/>
    </row>
    <row r="47" spans="1:22" s="254" customFormat="1" ht="40.5" customHeight="1">
      <c r="D47" s="257"/>
      <c r="E47" s="257"/>
      <c r="F47" s="257"/>
      <c r="G47" s="257"/>
      <c r="H47" s="257"/>
      <c r="I47" s="257"/>
      <c r="J47" s="257"/>
      <c r="K47" s="257"/>
      <c r="L47" s="257"/>
      <c r="M47" s="257"/>
      <c r="N47" s="257"/>
      <c r="O47" s="257"/>
      <c r="P47" s="257"/>
      <c r="Q47" s="257"/>
      <c r="R47" s="257"/>
      <c r="S47" s="257"/>
      <c r="T47" s="257"/>
      <c r="U47" s="257"/>
      <c r="V47" s="257"/>
    </row>
    <row r="48" spans="1:22" s="254" customFormat="1" ht="40.5" customHeight="1">
      <c r="D48" s="257"/>
      <c r="E48" s="257"/>
      <c r="F48" s="257"/>
      <c r="G48" s="257"/>
      <c r="H48" s="257"/>
      <c r="I48" s="257"/>
      <c r="J48" s="257"/>
      <c r="K48" s="257"/>
      <c r="L48" s="257"/>
      <c r="M48" s="257"/>
      <c r="N48" s="257"/>
      <c r="O48" s="257"/>
      <c r="P48" s="257"/>
      <c r="Q48" s="257"/>
      <c r="R48" s="257"/>
      <c r="S48" s="257"/>
      <c r="T48" s="257"/>
      <c r="U48" s="257"/>
      <c r="V48" s="257"/>
    </row>
    <row r="49" spans="4:22" s="254" customFormat="1" ht="40.5" customHeight="1">
      <c r="D49" s="257"/>
      <c r="E49" s="257"/>
      <c r="F49" s="257"/>
      <c r="G49" s="257"/>
      <c r="H49" s="257"/>
      <c r="I49" s="257"/>
      <c r="J49" s="257"/>
      <c r="K49" s="257"/>
      <c r="L49" s="257"/>
      <c r="M49" s="257"/>
      <c r="N49" s="257"/>
      <c r="O49" s="257"/>
      <c r="P49" s="257"/>
      <c r="Q49" s="257"/>
      <c r="R49" s="257"/>
      <c r="S49" s="257"/>
      <c r="T49" s="257"/>
      <c r="U49" s="257"/>
      <c r="V49" s="257"/>
    </row>
    <row r="50" spans="4:22" s="254" customFormat="1" ht="40.5" customHeight="1">
      <c r="D50" s="257"/>
      <c r="E50" s="257"/>
      <c r="F50" s="257"/>
      <c r="G50" s="257"/>
      <c r="H50" s="257"/>
      <c r="I50" s="257"/>
      <c r="J50" s="257"/>
      <c r="K50" s="257"/>
      <c r="L50" s="257"/>
      <c r="M50" s="257"/>
      <c r="N50" s="257"/>
      <c r="O50" s="257"/>
      <c r="P50" s="257"/>
      <c r="Q50" s="257"/>
      <c r="R50" s="257"/>
      <c r="S50" s="257"/>
      <c r="T50" s="257"/>
      <c r="U50" s="257"/>
      <c r="V50" s="257"/>
    </row>
    <row r="51" spans="4:22" s="254" customFormat="1" ht="40.5" customHeight="1">
      <c r="D51" s="257"/>
      <c r="E51" s="257"/>
      <c r="F51" s="257"/>
      <c r="G51" s="257"/>
      <c r="H51" s="257"/>
      <c r="I51" s="257"/>
      <c r="J51" s="257"/>
      <c r="K51" s="257"/>
      <c r="L51" s="257"/>
      <c r="M51" s="257"/>
      <c r="N51" s="257"/>
      <c r="O51" s="257"/>
      <c r="P51" s="257"/>
      <c r="Q51" s="257"/>
      <c r="R51" s="257"/>
      <c r="S51" s="257"/>
      <c r="T51" s="257"/>
      <c r="U51" s="257"/>
      <c r="V51" s="257"/>
    </row>
    <row r="52" spans="4:22" s="254" customFormat="1" ht="40.5" customHeight="1">
      <c r="D52" s="257"/>
      <c r="E52" s="257"/>
      <c r="F52" s="257"/>
      <c r="G52" s="257"/>
      <c r="H52" s="257"/>
      <c r="I52" s="257"/>
      <c r="J52" s="257"/>
      <c r="K52" s="257"/>
      <c r="L52" s="257"/>
      <c r="M52" s="257"/>
      <c r="N52" s="257"/>
      <c r="O52" s="257"/>
      <c r="P52" s="257"/>
      <c r="Q52" s="257"/>
      <c r="R52" s="257"/>
      <c r="S52" s="257"/>
      <c r="T52" s="257"/>
      <c r="U52" s="257"/>
      <c r="V52" s="257"/>
    </row>
    <row r="53" spans="4:22" s="254" customFormat="1" ht="40.5" customHeight="1">
      <c r="D53" s="257"/>
      <c r="E53" s="257"/>
      <c r="F53" s="257"/>
      <c r="G53" s="257"/>
      <c r="H53" s="257"/>
      <c r="I53" s="257"/>
      <c r="J53" s="257"/>
      <c r="K53" s="257"/>
      <c r="L53" s="257"/>
      <c r="M53" s="257"/>
      <c r="N53" s="257"/>
      <c r="O53" s="257"/>
      <c r="P53" s="257"/>
      <c r="Q53" s="257"/>
      <c r="R53" s="257"/>
      <c r="S53" s="257"/>
      <c r="T53" s="257"/>
      <c r="U53" s="257"/>
      <c r="V53" s="257"/>
    </row>
    <row r="54" spans="4:22" s="254" customFormat="1" ht="40.5" customHeight="1">
      <c r="D54" s="257"/>
      <c r="E54" s="257"/>
      <c r="F54" s="257"/>
      <c r="G54" s="257"/>
      <c r="H54" s="257"/>
      <c r="I54" s="257"/>
      <c r="J54" s="257"/>
      <c r="K54" s="257"/>
      <c r="L54" s="257"/>
      <c r="M54" s="257"/>
      <c r="N54" s="257"/>
      <c r="O54" s="257"/>
      <c r="P54" s="257"/>
      <c r="Q54" s="257"/>
      <c r="R54" s="257"/>
      <c r="S54" s="257"/>
      <c r="T54" s="257"/>
      <c r="U54" s="257"/>
      <c r="V54" s="257"/>
    </row>
    <row r="55" spans="4:22" s="254" customFormat="1" ht="40.5" customHeight="1">
      <c r="D55" s="257"/>
      <c r="E55" s="257"/>
      <c r="F55" s="257"/>
      <c r="G55" s="257"/>
      <c r="H55" s="257"/>
      <c r="I55" s="257"/>
      <c r="J55" s="257"/>
      <c r="K55" s="257"/>
      <c r="L55" s="257"/>
      <c r="M55" s="257"/>
      <c r="N55" s="257"/>
      <c r="O55" s="257"/>
      <c r="P55" s="257"/>
      <c r="Q55" s="257"/>
      <c r="R55" s="257"/>
      <c r="S55" s="257"/>
      <c r="T55" s="257"/>
      <c r="U55" s="257"/>
      <c r="V55" s="257"/>
    </row>
  </sheetData>
  <mergeCells count="18">
    <mergeCell ref="B2:V2"/>
    <mergeCell ref="D3:V3"/>
    <mergeCell ref="D4:E4"/>
    <mergeCell ref="F4:G4"/>
    <mergeCell ref="H4:Q4"/>
    <mergeCell ref="D42:V42"/>
    <mergeCell ref="A42:C42"/>
    <mergeCell ref="A3:A6"/>
    <mergeCell ref="H5:L5"/>
    <mergeCell ref="M5:Q5"/>
    <mergeCell ref="B3:B6"/>
    <mergeCell ref="C3:C6"/>
    <mergeCell ref="D5:D6"/>
    <mergeCell ref="E5:E6"/>
    <mergeCell ref="F5:F6"/>
    <mergeCell ref="G5:G6"/>
    <mergeCell ref="R4:V5"/>
    <mergeCell ref="A41:C41"/>
  </mergeCells>
  <pageMargins left="0.70866141732283505" right="0.70866141732283505" top="0.74803149606299202" bottom="0.74803149606299202" header="0.31496062992126" footer="0.31496062992126"/>
  <pageSetup scale="5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39997558519241921"/>
  </sheetPr>
  <dimension ref="A1:W46"/>
  <sheetViews>
    <sheetView zoomScale="90" zoomScaleNormal="90" workbookViewId="0">
      <pane xSplit="2" ySplit="1" topLeftCell="C2" activePane="bottomRight" state="frozen"/>
      <selection pane="topRight"/>
      <selection pane="bottomLeft"/>
      <selection pane="bottomRight" activeCell="B16" sqref="B16"/>
    </sheetView>
  </sheetViews>
  <sheetFormatPr baseColWidth="10" defaultColWidth="11" defaultRowHeight="12.75"/>
  <cols>
    <col min="1" max="1" width="6" style="255" customWidth="1"/>
    <col min="2" max="2" width="62.140625" style="255" customWidth="1"/>
    <col min="3" max="3" width="9.28515625" style="255" customWidth="1"/>
    <col min="4" max="4" width="10.7109375" style="256" customWidth="1"/>
    <col min="5" max="5" width="11.42578125" style="256" customWidth="1"/>
    <col min="6" max="6" width="9.7109375" style="256" customWidth="1"/>
    <col min="7" max="7" width="8.85546875" style="256" customWidth="1"/>
    <col min="8" max="8" width="8.140625" style="256" customWidth="1"/>
    <col min="9" max="9" width="8.42578125" style="256" customWidth="1"/>
    <col min="10" max="10" width="8.5703125" style="256" customWidth="1"/>
    <col min="11" max="11" width="8.42578125" style="256" customWidth="1"/>
    <col min="12" max="12" width="9.140625" style="256" customWidth="1"/>
    <col min="13" max="13" width="9.42578125" style="256" customWidth="1"/>
    <col min="14" max="14" width="8.42578125" style="256" customWidth="1"/>
    <col min="15" max="16" width="8.28515625" style="256" customWidth="1"/>
    <col min="17" max="17" width="9.42578125" style="256" customWidth="1"/>
    <col min="18" max="19" width="7.28515625" style="256" customWidth="1"/>
    <col min="20" max="20" width="7.85546875" style="256" customWidth="1"/>
    <col min="21" max="21" width="8" style="256" customWidth="1"/>
    <col min="22" max="22" width="8.42578125" style="256" customWidth="1"/>
    <col min="23" max="255" width="11.42578125" style="255"/>
    <col min="256" max="256" width="2.140625" style="255" customWidth="1"/>
    <col min="257" max="257" width="37.5703125" style="255" customWidth="1"/>
    <col min="258" max="258" width="43.85546875" style="255" customWidth="1"/>
    <col min="259" max="259" width="10.85546875" style="255" customWidth="1"/>
    <col min="260" max="278" width="9.85546875" style="255" customWidth="1"/>
    <col min="279" max="511" width="11.42578125" style="255"/>
    <col min="512" max="512" width="2.140625" style="255" customWidth="1"/>
    <col min="513" max="513" width="37.5703125" style="255" customWidth="1"/>
    <col min="514" max="514" width="43.85546875" style="255" customWidth="1"/>
    <col min="515" max="515" width="10.85546875" style="255" customWidth="1"/>
    <col min="516" max="534" width="9.85546875" style="255" customWidth="1"/>
    <col min="535" max="767" width="11.42578125" style="255"/>
    <col min="768" max="768" width="2.140625" style="255" customWidth="1"/>
    <col min="769" max="769" width="37.5703125" style="255" customWidth="1"/>
    <col min="770" max="770" width="43.85546875" style="255" customWidth="1"/>
    <col min="771" max="771" width="10.85546875" style="255" customWidth="1"/>
    <col min="772" max="790" width="9.85546875" style="255" customWidth="1"/>
    <col min="791" max="1023" width="11.42578125" style="255"/>
    <col min="1024" max="1024" width="2.140625" style="255" customWidth="1"/>
    <col min="1025" max="1025" width="37.5703125" style="255" customWidth="1"/>
    <col min="1026" max="1026" width="43.85546875" style="255" customWidth="1"/>
    <col min="1027" max="1027" width="10.85546875" style="255" customWidth="1"/>
    <col min="1028" max="1046" width="9.85546875" style="255" customWidth="1"/>
    <col min="1047" max="1279" width="11.42578125" style="255"/>
    <col min="1280" max="1280" width="2.140625" style="255" customWidth="1"/>
    <col min="1281" max="1281" width="37.5703125" style="255" customWidth="1"/>
    <col min="1282" max="1282" width="43.85546875" style="255" customWidth="1"/>
    <col min="1283" max="1283" width="10.85546875" style="255" customWidth="1"/>
    <col min="1284" max="1302" width="9.85546875" style="255" customWidth="1"/>
    <col min="1303" max="1535" width="11.42578125" style="255"/>
    <col min="1536" max="1536" width="2.140625" style="255" customWidth="1"/>
    <col min="1537" max="1537" width="37.5703125" style="255" customWidth="1"/>
    <col min="1538" max="1538" width="43.85546875" style="255" customWidth="1"/>
    <col min="1539" max="1539" width="10.85546875" style="255" customWidth="1"/>
    <col min="1540" max="1558" width="9.85546875" style="255" customWidth="1"/>
    <col min="1559" max="1791" width="11.42578125" style="255"/>
    <col min="1792" max="1792" width="2.140625" style="255" customWidth="1"/>
    <col min="1793" max="1793" width="37.5703125" style="255" customWidth="1"/>
    <col min="1794" max="1794" width="43.85546875" style="255" customWidth="1"/>
    <col min="1795" max="1795" width="10.85546875" style="255" customWidth="1"/>
    <col min="1796" max="1814" width="9.85546875" style="255" customWidth="1"/>
    <col min="1815" max="2047" width="11.42578125" style="255"/>
    <col min="2048" max="2048" width="2.140625" style="255" customWidth="1"/>
    <col min="2049" max="2049" width="37.5703125" style="255" customWidth="1"/>
    <col min="2050" max="2050" width="43.85546875" style="255" customWidth="1"/>
    <col min="2051" max="2051" width="10.85546875" style="255" customWidth="1"/>
    <col min="2052" max="2070" width="9.85546875" style="255" customWidth="1"/>
    <col min="2071" max="2303" width="11.42578125" style="255"/>
    <col min="2304" max="2304" width="2.140625" style="255" customWidth="1"/>
    <col min="2305" max="2305" width="37.5703125" style="255" customWidth="1"/>
    <col min="2306" max="2306" width="43.85546875" style="255" customWidth="1"/>
    <col min="2307" max="2307" width="10.85546875" style="255" customWidth="1"/>
    <col min="2308" max="2326" width="9.85546875" style="255" customWidth="1"/>
    <col min="2327" max="2559" width="11.42578125" style="255"/>
    <col min="2560" max="2560" width="2.140625" style="255" customWidth="1"/>
    <col min="2561" max="2561" width="37.5703125" style="255" customWidth="1"/>
    <col min="2562" max="2562" width="43.85546875" style="255" customWidth="1"/>
    <col min="2563" max="2563" width="10.85546875" style="255" customWidth="1"/>
    <col min="2564" max="2582" width="9.85546875" style="255" customWidth="1"/>
    <col min="2583" max="2815" width="11.42578125" style="255"/>
    <col min="2816" max="2816" width="2.140625" style="255" customWidth="1"/>
    <col min="2817" max="2817" width="37.5703125" style="255" customWidth="1"/>
    <col min="2818" max="2818" width="43.85546875" style="255" customWidth="1"/>
    <col min="2819" max="2819" width="10.85546875" style="255" customWidth="1"/>
    <col min="2820" max="2838" width="9.85546875" style="255" customWidth="1"/>
    <col min="2839" max="3071" width="11.42578125" style="255"/>
    <col min="3072" max="3072" width="2.140625" style="255" customWidth="1"/>
    <col min="3073" max="3073" width="37.5703125" style="255" customWidth="1"/>
    <col min="3074" max="3074" width="43.85546875" style="255" customWidth="1"/>
    <col min="3075" max="3075" width="10.85546875" style="255" customWidth="1"/>
    <col min="3076" max="3094" width="9.85546875" style="255" customWidth="1"/>
    <col min="3095" max="3327" width="11.42578125" style="255"/>
    <col min="3328" max="3328" width="2.140625" style="255" customWidth="1"/>
    <col min="3329" max="3329" width="37.5703125" style="255" customWidth="1"/>
    <col min="3330" max="3330" width="43.85546875" style="255" customWidth="1"/>
    <col min="3331" max="3331" width="10.85546875" style="255" customWidth="1"/>
    <col min="3332" max="3350" width="9.85546875" style="255" customWidth="1"/>
    <col min="3351" max="3583" width="11.42578125" style="255"/>
    <col min="3584" max="3584" width="2.140625" style="255" customWidth="1"/>
    <col min="3585" max="3585" width="37.5703125" style="255" customWidth="1"/>
    <col min="3586" max="3586" width="43.85546875" style="255" customWidth="1"/>
    <col min="3587" max="3587" width="10.85546875" style="255" customWidth="1"/>
    <col min="3588" max="3606" width="9.85546875" style="255" customWidth="1"/>
    <col min="3607" max="3839" width="11.42578125" style="255"/>
    <col min="3840" max="3840" width="2.140625" style="255" customWidth="1"/>
    <col min="3841" max="3841" width="37.5703125" style="255" customWidth="1"/>
    <col min="3842" max="3842" width="43.85546875" style="255" customWidth="1"/>
    <col min="3843" max="3843" width="10.85546875" style="255" customWidth="1"/>
    <col min="3844" max="3862" width="9.85546875" style="255" customWidth="1"/>
    <col min="3863" max="4095" width="11.42578125" style="255"/>
    <col min="4096" max="4096" width="2.140625" style="255" customWidth="1"/>
    <col min="4097" max="4097" width="37.5703125" style="255" customWidth="1"/>
    <col min="4098" max="4098" width="43.85546875" style="255" customWidth="1"/>
    <col min="4099" max="4099" width="10.85546875" style="255" customWidth="1"/>
    <col min="4100" max="4118" width="9.85546875" style="255" customWidth="1"/>
    <col min="4119" max="4351" width="11.42578125" style="255"/>
    <col min="4352" max="4352" width="2.140625" style="255" customWidth="1"/>
    <col min="4353" max="4353" width="37.5703125" style="255" customWidth="1"/>
    <col min="4354" max="4354" width="43.85546875" style="255" customWidth="1"/>
    <col min="4355" max="4355" width="10.85546875" style="255" customWidth="1"/>
    <col min="4356" max="4374" width="9.85546875" style="255" customWidth="1"/>
    <col min="4375" max="4607" width="11.42578125" style="255"/>
    <col min="4608" max="4608" width="2.140625" style="255" customWidth="1"/>
    <col min="4609" max="4609" width="37.5703125" style="255" customWidth="1"/>
    <col min="4610" max="4610" width="43.85546875" style="255" customWidth="1"/>
    <col min="4611" max="4611" width="10.85546875" style="255" customWidth="1"/>
    <col min="4612" max="4630" width="9.85546875" style="255" customWidth="1"/>
    <col min="4631" max="4863" width="11.42578125" style="255"/>
    <col min="4864" max="4864" width="2.140625" style="255" customWidth="1"/>
    <col min="4865" max="4865" width="37.5703125" style="255" customWidth="1"/>
    <col min="4866" max="4866" width="43.85546875" style="255" customWidth="1"/>
    <col min="4867" max="4867" width="10.85546875" style="255" customWidth="1"/>
    <col min="4868" max="4886" width="9.85546875" style="255" customWidth="1"/>
    <col min="4887" max="5119" width="11.42578125" style="255"/>
    <col min="5120" max="5120" width="2.140625" style="255" customWidth="1"/>
    <col min="5121" max="5121" width="37.5703125" style="255" customWidth="1"/>
    <col min="5122" max="5122" width="43.85546875" style="255" customWidth="1"/>
    <col min="5123" max="5123" width="10.85546875" style="255" customWidth="1"/>
    <col min="5124" max="5142" width="9.85546875" style="255" customWidth="1"/>
    <col min="5143" max="5375" width="11.42578125" style="255"/>
    <col min="5376" max="5376" width="2.140625" style="255" customWidth="1"/>
    <col min="5377" max="5377" width="37.5703125" style="255" customWidth="1"/>
    <col min="5378" max="5378" width="43.85546875" style="255" customWidth="1"/>
    <col min="5379" max="5379" width="10.85546875" style="255" customWidth="1"/>
    <col min="5380" max="5398" width="9.85546875" style="255" customWidth="1"/>
    <col min="5399" max="5631" width="11.42578125" style="255"/>
    <col min="5632" max="5632" width="2.140625" style="255" customWidth="1"/>
    <col min="5633" max="5633" width="37.5703125" style="255" customWidth="1"/>
    <col min="5634" max="5634" width="43.85546875" style="255" customWidth="1"/>
    <col min="5635" max="5635" width="10.85546875" style="255" customWidth="1"/>
    <col min="5636" max="5654" width="9.85546875" style="255" customWidth="1"/>
    <col min="5655" max="5887" width="11.42578125" style="255"/>
    <col min="5888" max="5888" width="2.140625" style="255" customWidth="1"/>
    <col min="5889" max="5889" width="37.5703125" style="255" customWidth="1"/>
    <col min="5890" max="5890" width="43.85546875" style="255" customWidth="1"/>
    <col min="5891" max="5891" width="10.85546875" style="255" customWidth="1"/>
    <col min="5892" max="5910" width="9.85546875" style="255" customWidth="1"/>
    <col min="5911" max="6143" width="11.42578125" style="255"/>
    <col min="6144" max="6144" width="2.140625" style="255" customWidth="1"/>
    <col min="6145" max="6145" width="37.5703125" style="255" customWidth="1"/>
    <col min="6146" max="6146" width="43.85546875" style="255" customWidth="1"/>
    <col min="6147" max="6147" width="10.85546875" style="255" customWidth="1"/>
    <col min="6148" max="6166" width="9.85546875" style="255" customWidth="1"/>
    <col min="6167" max="6399" width="11.42578125" style="255"/>
    <col min="6400" max="6400" width="2.140625" style="255" customWidth="1"/>
    <col min="6401" max="6401" width="37.5703125" style="255" customWidth="1"/>
    <col min="6402" max="6402" width="43.85546875" style="255" customWidth="1"/>
    <col min="6403" max="6403" width="10.85546875" style="255" customWidth="1"/>
    <col min="6404" max="6422" width="9.85546875" style="255" customWidth="1"/>
    <col min="6423" max="6655" width="11.42578125" style="255"/>
    <col min="6656" max="6656" width="2.140625" style="255" customWidth="1"/>
    <col min="6657" max="6657" width="37.5703125" style="255" customWidth="1"/>
    <col min="6658" max="6658" width="43.85546875" style="255" customWidth="1"/>
    <col min="6659" max="6659" width="10.85546875" style="255" customWidth="1"/>
    <col min="6660" max="6678" width="9.85546875" style="255" customWidth="1"/>
    <col min="6679" max="6911" width="11.42578125" style="255"/>
    <col min="6912" max="6912" width="2.140625" style="255" customWidth="1"/>
    <col min="6913" max="6913" width="37.5703125" style="255" customWidth="1"/>
    <col min="6914" max="6914" width="43.85546875" style="255" customWidth="1"/>
    <col min="6915" max="6915" width="10.85546875" style="255" customWidth="1"/>
    <col min="6916" max="6934" width="9.85546875" style="255" customWidth="1"/>
    <col min="6935" max="7167" width="11.42578125" style="255"/>
    <col min="7168" max="7168" width="2.140625" style="255" customWidth="1"/>
    <col min="7169" max="7169" width="37.5703125" style="255" customWidth="1"/>
    <col min="7170" max="7170" width="43.85546875" style="255" customWidth="1"/>
    <col min="7171" max="7171" width="10.85546875" style="255" customWidth="1"/>
    <col min="7172" max="7190" width="9.85546875" style="255" customWidth="1"/>
    <col min="7191" max="7423" width="11.42578125" style="255"/>
    <col min="7424" max="7424" width="2.140625" style="255" customWidth="1"/>
    <col min="7425" max="7425" width="37.5703125" style="255" customWidth="1"/>
    <col min="7426" max="7426" width="43.85546875" style="255" customWidth="1"/>
    <col min="7427" max="7427" width="10.85546875" style="255" customWidth="1"/>
    <col min="7428" max="7446" width="9.85546875" style="255" customWidth="1"/>
    <col min="7447" max="7679" width="11.42578125" style="255"/>
    <col min="7680" max="7680" width="2.140625" style="255" customWidth="1"/>
    <col min="7681" max="7681" width="37.5703125" style="255" customWidth="1"/>
    <col min="7682" max="7682" width="43.85546875" style="255" customWidth="1"/>
    <col min="7683" max="7683" width="10.85546875" style="255" customWidth="1"/>
    <col min="7684" max="7702" width="9.85546875" style="255" customWidth="1"/>
    <col min="7703" max="7935" width="11.42578125" style="255"/>
    <col min="7936" max="7936" width="2.140625" style="255" customWidth="1"/>
    <col min="7937" max="7937" width="37.5703125" style="255" customWidth="1"/>
    <col min="7938" max="7938" width="43.85546875" style="255" customWidth="1"/>
    <col min="7939" max="7939" width="10.85546875" style="255" customWidth="1"/>
    <col min="7940" max="7958" width="9.85546875" style="255" customWidth="1"/>
    <col min="7959" max="8191" width="11.42578125" style="255"/>
    <col min="8192" max="8192" width="2.140625" style="255" customWidth="1"/>
    <col min="8193" max="8193" width="37.5703125" style="255" customWidth="1"/>
    <col min="8194" max="8194" width="43.85546875" style="255" customWidth="1"/>
    <col min="8195" max="8195" width="10.85546875" style="255" customWidth="1"/>
    <col min="8196" max="8214" width="9.85546875" style="255" customWidth="1"/>
    <col min="8215" max="8447" width="11.42578125" style="255"/>
    <col min="8448" max="8448" width="2.140625" style="255" customWidth="1"/>
    <col min="8449" max="8449" width="37.5703125" style="255" customWidth="1"/>
    <col min="8450" max="8450" width="43.85546875" style="255" customWidth="1"/>
    <col min="8451" max="8451" width="10.85546875" style="255" customWidth="1"/>
    <col min="8452" max="8470" width="9.85546875" style="255" customWidth="1"/>
    <col min="8471" max="8703" width="11.42578125" style="255"/>
    <col min="8704" max="8704" width="2.140625" style="255" customWidth="1"/>
    <col min="8705" max="8705" width="37.5703125" style="255" customWidth="1"/>
    <col min="8706" max="8706" width="43.85546875" style="255" customWidth="1"/>
    <col min="8707" max="8707" width="10.85546875" style="255" customWidth="1"/>
    <col min="8708" max="8726" width="9.85546875" style="255" customWidth="1"/>
    <col min="8727" max="8959" width="11.42578125" style="255"/>
    <col min="8960" max="8960" width="2.140625" style="255" customWidth="1"/>
    <col min="8961" max="8961" width="37.5703125" style="255" customWidth="1"/>
    <col min="8962" max="8962" width="43.85546875" style="255" customWidth="1"/>
    <col min="8963" max="8963" width="10.85546875" style="255" customWidth="1"/>
    <col min="8964" max="8982" width="9.85546875" style="255" customWidth="1"/>
    <col min="8983" max="9215" width="11.42578125" style="255"/>
    <col min="9216" max="9216" width="2.140625" style="255" customWidth="1"/>
    <col min="9217" max="9217" width="37.5703125" style="255" customWidth="1"/>
    <col min="9218" max="9218" width="43.85546875" style="255" customWidth="1"/>
    <col min="9219" max="9219" width="10.85546875" style="255" customWidth="1"/>
    <col min="9220" max="9238" width="9.85546875" style="255" customWidth="1"/>
    <col min="9239" max="9471" width="11.42578125" style="255"/>
    <col min="9472" max="9472" width="2.140625" style="255" customWidth="1"/>
    <col min="9473" max="9473" width="37.5703125" style="255" customWidth="1"/>
    <col min="9474" max="9474" width="43.85546875" style="255" customWidth="1"/>
    <col min="9475" max="9475" width="10.85546875" style="255" customWidth="1"/>
    <col min="9476" max="9494" width="9.85546875" style="255" customWidth="1"/>
    <col min="9495" max="9727" width="11.42578125" style="255"/>
    <col min="9728" max="9728" width="2.140625" style="255" customWidth="1"/>
    <col min="9729" max="9729" width="37.5703125" style="255" customWidth="1"/>
    <col min="9730" max="9730" width="43.85546875" style="255" customWidth="1"/>
    <col min="9731" max="9731" width="10.85546875" style="255" customWidth="1"/>
    <col min="9732" max="9750" width="9.85546875" style="255" customWidth="1"/>
    <col min="9751" max="9983" width="11.42578125" style="255"/>
    <col min="9984" max="9984" width="2.140625" style="255" customWidth="1"/>
    <col min="9985" max="9985" width="37.5703125" style="255" customWidth="1"/>
    <col min="9986" max="9986" width="43.85546875" style="255" customWidth="1"/>
    <col min="9987" max="9987" width="10.85546875" style="255" customWidth="1"/>
    <col min="9988" max="10006" width="9.85546875" style="255" customWidth="1"/>
    <col min="10007" max="10239" width="11.42578125" style="255"/>
    <col min="10240" max="10240" width="2.140625" style="255" customWidth="1"/>
    <col min="10241" max="10241" width="37.5703125" style="255" customWidth="1"/>
    <col min="10242" max="10242" width="43.85546875" style="255" customWidth="1"/>
    <col min="10243" max="10243" width="10.85546875" style="255" customWidth="1"/>
    <col min="10244" max="10262" width="9.85546875" style="255" customWidth="1"/>
    <col min="10263" max="10495" width="11.42578125" style="255"/>
    <col min="10496" max="10496" width="2.140625" style="255" customWidth="1"/>
    <col min="10497" max="10497" width="37.5703125" style="255" customWidth="1"/>
    <col min="10498" max="10498" width="43.85546875" style="255" customWidth="1"/>
    <col min="10499" max="10499" width="10.85546875" style="255" customWidth="1"/>
    <col min="10500" max="10518" width="9.85546875" style="255" customWidth="1"/>
    <col min="10519" max="10751" width="11.42578125" style="255"/>
    <col min="10752" max="10752" width="2.140625" style="255" customWidth="1"/>
    <col min="10753" max="10753" width="37.5703125" style="255" customWidth="1"/>
    <col min="10754" max="10754" width="43.85546875" style="255" customWidth="1"/>
    <col min="10755" max="10755" width="10.85546875" style="255" customWidth="1"/>
    <col min="10756" max="10774" width="9.85546875" style="255" customWidth="1"/>
    <col min="10775" max="11007" width="11.42578125" style="255"/>
    <col min="11008" max="11008" width="2.140625" style="255" customWidth="1"/>
    <col min="11009" max="11009" width="37.5703125" style="255" customWidth="1"/>
    <col min="11010" max="11010" width="43.85546875" style="255" customWidth="1"/>
    <col min="11011" max="11011" width="10.85546875" style="255" customWidth="1"/>
    <col min="11012" max="11030" width="9.85546875" style="255" customWidth="1"/>
    <col min="11031" max="11263" width="11.42578125" style="255"/>
    <col min="11264" max="11264" width="2.140625" style="255" customWidth="1"/>
    <col min="11265" max="11265" width="37.5703125" style="255" customWidth="1"/>
    <col min="11266" max="11266" width="43.85546875" style="255" customWidth="1"/>
    <col min="11267" max="11267" width="10.85546875" style="255" customWidth="1"/>
    <col min="11268" max="11286" width="9.85546875" style="255" customWidth="1"/>
    <col min="11287" max="11519" width="11.42578125" style="255"/>
    <col min="11520" max="11520" width="2.140625" style="255" customWidth="1"/>
    <col min="11521" max="11521" width="37.5703125" style="255" customWidth="1"/>
    <col min="11522" max="11522" width="43.85546875" style="255" customWidth="1"/>
    <col min="11523" max="11523" width="10.85546875" style="255" customWidth="1"/>
    <col min="11524" max="11542" width="9.85546875" style="255" customWidth="1"/>
    <col min="11543" max="11775" width="11.42578125" style="255"/>
    <col min="11776" max="11776" width="2.140625" style="255" customWidth="1"/>
    <col min="11777" max="11777" width="37.5703125" style="255" customWidth="1"/>
    <col min="11778" max="11778" width="43.85546875" style="255" customWidth="1"/>
    <col min="11779" max="11779" width="10.85546875" style="255" customWidth="1"/>
    <col min="11780" max="11798" width="9.85546875" style="255" customWidth="1"/>
    <col min="11799" max="12031" width="11.42578125" style="255"/>
    <col min="12032" max="12032" width="2.140625" style="255" customWidth="1"/>
    <col min="12033" max="12033" width="37.5703125" style="255" customWidth="1"/>
    <col min="12034" max="12034" width="43.85546875" style="255" customWidth="1"/>
    <col min="12035" max="12035" width="10.85546875" style="255" customWidth="1"/>
    <col min="12036" max="12054" width="9.85546875" style="255" customWidth="1"/>
    <col min="12055" max="12287" width="11.42578125" style="255"/>
    <col min="12288" max="12288" width="2.140625" style="255" customWidth="1"/>
    <col min="12289" max="12289" width="37.5703125" style="255" customWidth="1"/>
    <col min="12290" max="12290" width="43.85546875" style="255" customWidth="1"/>
    <col min="12291" max="12291" width="10.85546875" style="255" customWidth="1"/>
    <col min="12292" max="12310" width="9.85546875" style="255" customWidth="1"/>
    <col min="12311" max="12543" width="11.42578125" style="255"/>
    <col min="12544" max="12544" width="2.140625" style="255" customWidth="1"/>
    <col min="12545" max="12545" width="37.5703125" style="255" customWidth="1"/>
    <col min="12546" max="12546" width="43.85546875" style="255" customWidth="1"/>
    <col min="12547" max="12547" width="10.85546875" style="255" customWidth="1"/>
    <col min="12548" max="12566" width="9.85546875" style="255" customWidth="1"/>
    <col min="12567" max="12799" width="11.42578125" style="255"/>
    <col min="12800" max="12800" width="2.140625" style="255" customWidth="1"/>
    <col min="12801" max="12801" width="37.5703125" style="255" customWidth="1"/>
    <col min="12802" max="12802" width="43.85546875" style="255" customWidth="1"/>
    <col min="12803" max="12803" width="10.85546875" style="255" customWidth="1"/>
    <col min="12804" max="12822" width="9.85546875" style="255" customWidth="1"/>
    <col min="12823" max="13055" width="11.42578125" style="255"/>
    <col min="13056" max="13056" width="2.140625" style="255" customWidth="1"/>
    <col min="13057" max="13057" width="37.5703125" style="255" customWidth="1"/>
    <col min="13058" max="13058" width="43.85546875" style="255" customWidth="1"/>
    <col min="13059" max="13059" width="10.85546875" style="255" customWidth="1"/>
    <col min="13060" max="13078" width="9.85546875" style="255" customWidth="1"/>
    <col min="13079" max="13311" width="11.42578125" style="255"/>
    <col min="13312" max="13312" width="2.140625" style="255" customWidth="1"/>
    <col min="13313" max="13313" width="37.5703125" style="255" customWidth="1"/>
    <col min="13314" max="13314" width="43.85546875" style="255" customWidth="1"/>
    <col min="13315" max="13315" width="10.85546875" style="255" customWidth="1"/>
    <col min="13316" max="13334" width="9.85546875" style="255" customWidth="1"/>
    <col min="13335" max="13567" width="11.42578125" style="255"/>
    <col min="13568" max="13568" width="2.140625" style="255" customWidth="1"/>
    <col min="13569" max="13569" width="37.5703125" style="255" customWidth="1"/>
    <col min="13570" max="13570" width="43.85546875" style="255" customWidth="1"/>
    <col min="13571" max="13571" width="10.85546875" style="255" customWidth="1"/>
    <col min="13572" max="13590" width="9.85546875" style="255" customWidth="1"/>
    <col min="13591" max="13823" width="11.42578125" style="255"/>
    <col min="13824" max="13824" width="2.140625" style="255" customWidth="1"/>
    <col min="13825" max="13825" width="37.5703125" style="255" customWidth="1"/>
    <col min="13826" max="13826" width="43.85546875" style="255" customWidth="1"/>
    <col min="13827" max="13827" width="10.85546875" style="255" customWidth="1"/>
    <col min="13828" max="13846" width="9.85546875" style="255" customWidth="1"/>
    <col min="13847" max="14079" width="11.42578125" style="255"/>
    <col min="14080" max="14080" width="2.140625" style="255" customWidth="1"/>
    <col min="14081" max="14081" width="37.5703125" style="255" customWidth="1"/>
    <col min="14082" max="14082" width="43.85546875" style="255" customWidth="1"/>
    <col min="14083" max="14083" width="10.85546875" style="255" customWidth="1"/>
    <col min="14084" max="14102" width="9.85546875" style="255" customWidth="1"/>
    <col min="14103" max="14335" width="11.42578125" style="255"/>
    <col min="14336" max="14336" width="2.140625" style="255" customWidth="1"/>
    <col min="14337" max="14337" width="37.5703125" style="255" customWidth="1"/>
    <col min="14338" max="14338" width="43.85546875" style="255" customWidth="1"/>
    <col min="14339" max="14339" width="10.85546875" style="255" customWidth="1"/>
    <col min="14340" max="14358" width="9.85546875" style="255" customWidth="1"/>
    <col min="14359" max="14591" width="11.42578125" style="255"/>
    <col min="14592" max="14592" width="2.140625" style="255" customWidth="1"/>
    <col min="14593" max="14593" width="37.5703125" style="255" customWidth="1"/>
    <col min="14594" max="14594" width="43.85546875" style="255" customWidth="1"/>
    <col min="14595" max="14595" width="10.85546875" style="255" customWidth="1"/>
    <col min="14596" max="14614" width="9.85546875" style="255" customWidth="1"/>
    <col min="14615" max="14847" width="11.42578125" style="255"/>
    <col min="14848" max="14848" width="2.140625" style="255" customWidth="1"/>
    <col min="14849" max="14849" width="37.5703125" style="255" customWidth="1"/>
    <col min="14850" max="14850" width="43.85546875" style="255" customWidth="1"/>
    <col min="14851" max="14851" width="10.85546875" style="255" customWidth="1"/>
    <col min="14852" max="14870" width="9.85546875" style="255" customWidth="1"/>
    <col min="14871" max="15103" width="11.42578125" style="255"/>
    <col min="15104" max="15104" width="2.140625" style="255" customWidth="1"/>
    <col min="15105" max="15105" width="37.5703125" style="255" customWidth="1"/>
    <col min="15106" max="15106" width="43.85546875" style="255" customWidth="1"/>
    <col min="15107" max="15107" width="10.85546875" style="255" customWidth="1"/>
    <col min="15108" max="15126" width="9.85546875" style="255" customWidth="1"/>
    <col min="15127" max="15359" width="11.42578125" style="255"/>
    <col min="15360" max="15360" width="2.140625" style="255" customWidth="1"/>
    <col min="15361" max="15361" width="37.5703125" style="255" customWidth="1"/>
    <col min="15362" max="15362" width="43.85546875" style="255" customWidth="1"/>
    <col min="15363" max="15363" width="10.85546875" style="255" customWidth="1"/>
    <col min="15364" max="15382" width="9.85546875" style="255" customWidth="1"/>
    <col min="15383" max="15615" width="11.42578125" style="255"/>
    <col min="15616" max="15616" width="2.140625" style="255" customWidth="1"/>
    <col min="15617" max="15617" width="37.5703125" style="255" customWidth="1"/>
    <col min="15618" max="15618" width="43.85546875" style="255" customWidth="1"/>
    <col min="15619" max="15619" width="10.85546875" style="255" customWidth="1"/>
    <col min="15620" max="15638" width="9.85546875" style="255" customWidth="1"/>
    <col min="15639" max="15871" width="11.42578125" style="255"/>
    <col min="15872" max="15872" width="2.140625" style="255" customWidth="1"/>
    <col min="15873" max="15873" width="37.5703125" style="255" customWidth="1"/>
    <col min="15874" max="15874" width="43.85546875" style="255" customWidth="1"/>
    <col min="15875" max="15875" width="10.85546875" style="255" customWidth="1"/>
    <col min="15876" max="15894" width="9.85546875" style="255" customWidth="1"/>
    <col min="15895" max="16127" width="11.42578125" style="255"/>
    <col min="16128" max="16128" width="2.140625" style="255" customWidth="1"/>
    <col min="16129" max="16129" width="37.5703125" style="255" customWidth="1"/>
    <col min="16130" max="16130" width="43.85546875" style="255" customWidth="1"/>
    <col min="16131" max="16131" width="10.85546875" style="255" customWidth="1"/>
    <col min="16132" max="16150" width="9.85546875" style="255" customWidth="1"/>
    <col min="16151" max="16384" width="11.42578125" style="255"/>
  </cols>
  <sheetData>
    <row r="1" spans="1:22" ht="102" customHeight="1" thickBot="1">
      <c r="B1" s="451"/>
      <c r="C1" s="899"/>
      <c r="D1" s="900"/>
      <c r="E1" s="900"/>
      <c r="F1" s="900"/>
      <c r="G1" s="900"/>
      <c r="H1" s="900"/>
      <c r="I1" s="900"/>
      <c r="J1" s="900"/>
      <c r="K1" s="900"/>
      <c r="L1" s="900"/>
      <c r="M1" s="900"/>
      <c r="N1" s="901"/>
      <c r="O1" s="823"/>
      <c r="P1" s="824"/>
      <c r="Q1" s="824"/>
      <c r="R1" s="824"/>
      <c r="S1" s="824"/>
      <c r="T1" s="824"/>
      <c r="U1" s="824"/>
      <c r="V1" s="825"/>
    </row>
    <row r="2" spans="1:22" s="254" customFormat="1" ht="40.5" customHeight="1" thickBot="1">
      <c r="A2" s="263"/>
      <c r="B2" s="914" t="s">
        <v>494</v>
      </c>
      <c r="C2" s="915"/>
      <c r="D2" s="915"/>
      <c r="E2" s="915"/>
      <c r="F2" s="915"/>
      <c r="G2" s="915"/>
      <c r="H2" s="915"/>
      <c r="I2" s="915"/>
      <c r="J2" s="915"/>
      <c r="K2" s="915"/>
      <c r="L2" s="915"/>
      <c r="M2" s="915"/>
      <c r="N2" s="915"/>
      <c r="O2" s="915"/>
      <c r="P2" s="915"/>
      <c r="Q2" s="915"/>
      <c r="R2" s="915"/>
      <c r="S2" s="915"/>
      <c r="T2" s="915"/>
      <c r="U2" s="915"/>
      <c r="V2" s="916"/>
    </row>
    <row r="3" spans="1:22" s="258" customFormat="1" ht="15" customHeight="1" thickBot="1">
      <c r="A3" s="902" t="s">
        <v>12</v>
      </c>
      <c r="B3" s="883" t="s">
        <v>279</v>
      </c>
      <c r="C3" s="1138" t="s">
        <v>556</v>
      </c>
      <c r="D3" s="917"/>
      <c r="E3" s="917"/>
      <c r="F3" s="917"/>
      <c r="G3" s="917"/>
      <c r="H3" s="918"/>
      <c r="I3" s="918"/>
      <c r="J3" s="918"/>
      <c r="K3" s="918"/>
      <c r="L3" s="918"/>
      <c r="M3" s="918"/>
      <c r="N3" s="918"/>
      <c r="O3" s="918"/>
      <c r="P3" s="918"/>
      <c r="Q3" s="918"/>
      <c r="R3" s="918"/>
      <c r="S3" s="918"/>
      <c r="T3" s="918"/>
      <c r="U3" s="918"/>
      <c r="V3" s="918"/>
    </row>
    <row r="4" spans="1:22" s="258" customFormat="1" ht="27.75" customHeight="1" thickBot="1">
      <c r="A4" s="903"/>
      <c r="B4" s="886"/>
      <c r="C4" s="802" t="s">
        <v>543</v>
      </c>
      <c r="D4" s="911" t="s">
        <v>554</v>
      </c>
      <c r="E4" s="912"/>
      <c r="F4" s="911" t="s">
        <v>268</v>
      </c>
      <c r="G4" s="912"/>
      <c r="H4" s="919" t="s">
        <v>548</v>
      </c>
      <c r="I4" s="898"/>
      <c r="J4" s="898"/>
      <c r="K4" s="898"/>
      <c r="L4" s="898"/>
      <c r="M4" s="898"/>
      <c r="N4" s="898"/>
      <c r="O4" s="898"/>
      <c r="P4" s="898"/>
      <c r="Q4" s="898"/>
      <c r="R4" s="883" t="s">
        <v>269</v>
      </c>
      <c r="S4" s="883"/>
      <c r="T4" s="883"/>
      <c r="U4" s="883"/>
      <c r="V4" s="883"/>
    </row>
    <row r="5" spans="1:22" s="258" customFormat="1" ht="14.25" thickBot="1">
      <c r="A5" s="903"/>
      <c r="B5" s="886"/>
      <c r="C5" s="803"/>
      <c r="D5" s="815"/>
      <c r="E5" s="817"/>
      <c r="F5" s="815"/>
      <c r="G5" s="817"/>
      <c r="H5" s="920" t="s">
        <v>63</v>
      </c>
      <c r="I5" s="921"/>
      <c r="J5" s="921"/>
      <c r="K5" s="921"/>
      <c r="L5" s="922"/>
      <c r="M5" s="923" t="s">
        <v>64</v>
      </c>
      <c r="N5" s="921"/>
      <c r="O5" s="921"/>
      <c r="P5" s="921"/>
      <c r="Q5" s="922"/>
      <c r="R5" s="913"/>
      <c r="S5" s="816"/>
      <c r="T5" s="816"/>
      <c r="U5" s="816"/>
      <c r="V5" s="816"/>
    </row>
    <row r="6" spans="1:22" s="258" customFormat="1" ht="56.25" customHeight="1" thickBot="1">
      <c r="A6" s="904"/>
      <c r="B6" s="886"/>
      <c r="C6" s="803"/>
      <c r="D6" s="621" t="s">
        <v>63</v>
      </c>
      <c r="E6" s="622" t="s">
        <v>64</v>
      </c>
      <c r="F6" s="621" t="s">
        <v>63</v>
      </c>
      <c r="G6" s="622" t="s">
        <v>64</v>
      </c>
      <c r="H6" s="623" t="s">
        <v>270</v>
      </c>
      <c r="I6" s="624" t="s">
        <v>271</v>
      </c>
      <c r="J6" s="624" t="s">
        <v>272</v>
      </c>
      <c r="K6" s="624" t="s">
        <v>273</v>
      </c>
      <c r="L6" s="625" t="s">
        <v>274</v>
      </c>
      <c r="M6" s="626" t="s">
        <v>270</v>
      </c>
      <c r="N6" s="624" t="s">
        <v>271</v>
      </c>
      <c r="O6" s="624" t="s">
        <v>272</v>
      </c>
      <c r="P6" s="624" t="s">
        <v>273</v>
      </c>
      <c r="Q6" s="625" t="s">
        <v>274</v>
      </c>
      <c r="R6" s="627" t="s">
        <v>270</v>
      </c>
      <c r="S6" s="628" t="s">
        <v>271</v>
      </c>
      <c r="T6" s="628" t="s">
        <v>272</v>
      </c>
      <c r="U6" s="628" t="s">
        <v>273</v>
      </c>
      <c r="V6" s="622" t="s">
        <v>274</v>
      </c>
    </row>
    <row r="7" spans="1:22" s="254" customFormat="1" ht="13.5">
      <c r="A7" s="409">
        <v>1</v>
      </c>
      <c r="B7" s="600" t="s">
        <v>163</v>
      </c>
      <c r="C7" s="268" t="s">
        <v>69</v>
      </c>
      <c r="D7" s="617">
        <v>68428.800000000003</v>
      </c>
      <c r="E7" s="618">
        <v>12955.852800000001</v>
      </c>
      <c r="F7" s="565">
        <v>13685.76</v>
      </c>
      <c r="G7" s="566">
        <v>2591.17056</v>
      </c>
      <c r="H7" s="577">
        <f>D7</f>
        <v>68428.800000000003</v>
      </c>
      <c r="I7" s="445">
        <f>F7</f>
        <v>13685.76</v>
      </c>
      <c r="J7" s="445">
        <f>F7</f>
        <v>13685.76</v>
      </c>
      <c r="K7" s="445">
        <f>F7</f>
        <v>13685.76</v>
      </c>
      <c r="L7" s="566">
        <f>F7</f>
        <v>13685.76</v>
      </c>
      <c r="M7" s="565">
        <f>E7</f>
        <v>12955.852800000001</v>
      </c>
      <c r="N7" s="445">
        <f>G7</f>
        <v>2591.17056</v>
      </c>
      <c r="O7" s="445">
        <f>G7</f>
        <v>2591.17056</v>
      </c>
      <c r="P7" s="445">
        <f>G7</f>
        <v>2591.17056</v>
      </c>
      <c r="Q7" s="566">
        <f>G7</f>
        <v>2591.17056</v>
      </c>
      <c r="R7" s="619" t="s">
        <v>275</v>
      </c>
      <c r="S7" s="620" t="s">
        <v>275</v>
      </c>
      <c r="T7" s="620" t="s">
        <v>275</v>
      </c>
      <c r="U7" s="620" t="s">
        <v>275</v>
      </c>
      <c r="V7" s="620" t="s">
        <v>275</v>
      </c>
    </row>
    <row r="8" spans="1:22" s="254" customFormat="1" ht="14.25" thickBot="1">
      <c r="A8" s="439">
        <v>2</v>
      </c>
      <c r="B8" s="601" t="s">
        <v>164</v>
      </c>
      <c r="C8" s="610" t="s">
        <v>69</v>
      </c>
      <c r="D8" s="586">
        <v>163.1342592</v>
      </c>
      <c r="E8" s="587">
        <v>3456.2702592000001</v>
      </c>
      <c r="F8" s="561">
        <v>32.62685184</v>
      </c>
      <c r="G8" s="562">
        <v>691.25405183999999</v>
      </c>
      <c r="H8" s="575">
        <f t="shared" ref="H8:H24" si="0">D8</f>
        <v>163.1342592</v>
      </c>
      <c r="I8" s="440">
        <f t="shared" ref="I8:I30" si="1">F8</f>
        <v>32.62685184</v>
      </c>
      <c r="J8" s="440">
        <f t="shared" ref="J8:J30" si="2">F8</f>
        <v>32.62685184</v>
      </c>
      <c r="K8" s="440">
        <f t="shared" ref="K8:K30" si="3">F8</f>
        <v>32.62685184</v>
      </c>
      <c r="L8" s="562">
        <f t="shared" ref="L8:L30" si="4">F8</f>
        <v>32.62685184</v>
      </c>
      <c r="M8" s="561">
        <f t="shared" ref="M8:M24" si="5">E8</f>
        <v>3456.2702592000001</v>
      </c>
      <c r="N8" s="440">
        <f t="shared" ref="N8:N30" si="6">G8</f>
        <v>691.25405183999999</v>
      </c>
      <c r="O8" s="440">
        <f t="shared" ref="O8:O30" si="7">G8</f>
        <v>691.25405183999999</v>
      </c>
      <c r="P8" s="440">
        <f t="shared" ref="P8:P30" si="8">G8</f>
        <v>691.25405183999999</v>
      </c>
      <c r="Q8" s="562">
        <f t="shared" ref="Q8:Q30" si="9">G8</f>
        <v>691.25405183999999</v>
      </c>
      <c r="R8" s="551" t="s">
        <v>275</v>
      </c>
      <c r="S8" s="540" t="s">
        <v>275</v>
      </c>
      <c r="T8" s="540" t="s">
        <v>275</v>
      </c>
      <c r="U8" s="540" t="s">
        <v>275</v>
      </c>
      <c r="V8" s="540" t="s">
        <v>275</v>
      </c>
    </row>
    <row r="9" spans="1:22" s="254" customFormat="1" ht="14.25" thickBot="1">
      <c r="A9" s="447">
        <v>3</v>
      </c>
      <c r="B9" s="602" t="s">
        <v>165</v>
      </c>
      <c r="C9" s="611" t="s">
        <v>72</v>
      </c>
      <c r="D9" s="588">
        <f>[2]BARRANQUILLA!$D$36</f>
        <v>17091455.925240267</v>
      </c>
      <c r="E9" s="589">
        <f>[2]BARRANQUILLA!$D$37</f>
        <v>13373830.157181749</v>
      </c>
      <c r="F9" s="563">
        <f>[2]BARRANQUILLA!$H$36</f>
        <v>18334937.855699457</v>
      </c>
      <c r="G9" s="564">
        <f>[2]BARRANQUILLA!$H$37</f>
        <v>14356383.208672756</v>
      </c>
      <c r="H9" s="576">
        <f>[2]BARRANQUILLA!$D$36</f>
        <v>17091455.925240267</v>
      </c>
      <c r="I9" s="448">
        <f>[2]BARRANQUILLA!$E$36</f>
        <v>17434689.956475876</v>
      </c>
      <c r="J9" s="448">
        <f>[2]BARRANQUILLA!$F$36</f>
        <v>17734457.220163532</v>
      </c>
      <c r="K9" s="448">
        <f>[2]BARRANQUILLA!$G$36</f>
        <v>18034421.332724318</v>
      </c>
      <c r="L9" s="564">
        <f>[2]BARRANQUILLA!$H$36</f>
        <v>18334937.855699457</v>
      </c>
      <c r="M9" s="563">
        <f>[2]BARRANQUILLA!$D$37</f>
        <v>13373830.157181749</v>
      </c>
      <c r="N9" s="448">
        <f>[2]BARRANQUILLA!$E$37</f>
        <v>13644200.635608776</v>
      </c>
      <c r="O9" s="448">
        <f>[2]BARRANQUILLA!$F$37</f>
        <v>13881181.982215209</v>
      </c>
      <c r="P9" s="448">
        <f>[2]BARRANQUILLA!$G$37</f>
        <v>14118483.009965029</v>
      </c>
      <c r="Q9" s="564">
        <f>[2]BARRANQUILLA!$H$37</f>
        <v>14356383.208672756</v>
      </c>
      <c r="R9" s="552">
        <f>[2]BARRANQUILLA!$D$38</f>
        <v>0</v>
      </c>
      <c r="S9" s="541">
        <f>[2]BARRANQUILLA!$E$38</f>
        <v>0</v>
      </c>
      <c r="T9" s="541">
        <f>[2]BARRANQUILLA!$F$38</f>
        <v>20</v>
      </c>
      <c r="U9" s="541">
        <f>[2]BARRANQUILLA!$G$38</f>
        <v>40</v>
      </c>
      <c r="V9" s="542">
        <f>[2]BARRANQUILLA!$H$38</f>
        <v>40</v>
      </c>
    </row>
    <row r="10" spans="1:22" s="254" customFormat="1" ht="13.5">
      <c r="A10" s="442">
        <v>4</v>
      </c>
      <c r="B10" s="603" t="s">
        <v>166</v>
      </c>
      <c r="C10" s="612" t="s">
        <v>69</v>
      </c>
      <c r="D10" s="590" t="s">
        <v>276</v>
      </c>
      <c r="E10" s="591" t="s">
        <v>276</v>
      </c>
      <c r="F10" s="565">
        <v>0</v>
      </c>
      <c r="G10" s="566">
        <v>0</v>
      </c>
      <c r="H10" s="577">
        <v>0</v>
      </c>
      <c r="I10" s="445">
        <f t="shared" si="1"/>
        <v>0</v>
      </c>
      <c r="J10" s="445">
        <f t="shared" si="2"/>
        <v>0</v>
      </c>
      <c r="K10" s="445">
        <f t="shared" si="3"/>
        <v>0</v>
      </c>
      <c r="L10" s="566">
        <f t="shared" si="4"/>
        <v>0</v>
      </c>
      <c r="M10" s="565">
        <v>0</v>
      </c>
      <c r="N10" s="445">
        <f t="shared" si="6"/>
        <v>0</v>
      </c>
      <c r="O10" s="445">
        <f t="shared" si="7"/>
        <v>0</v>
      </c>
      <c r="P10" s="445">
        <f t="shared" si="8"/>
        <v>0</v>
      </c>
      <c r="Q10" s="566">
        <f t="shared" si="9"/>
        <v>0</v>
      </c>
      <c r="R10" s="553" t="s">
        <v>275</v>
      </c>
      <c r="S10" s="446" t="s">
        <v>275</v>
      </c>
      <c r="T10" s="446" t="s">
        <v>275</v>
      </c>
      <c r="U10" s="446" t="s">
        <v>275</v>
      </c>
      <c r="V10" s="446" t="s">
        <v>275</v>
      </c>
    </row>
    <row r="11" spans="1:22" s="254" customFormat="1" ht="14.25" thickBot="1">
      <c r="A11" s="439">
        <v>5</v>
      </c>
      <c r="B11" s="604" t="s">
        <v>167</v>
      </c>
      <c r="C11" s="610" t="s">
        <v>69</v>
      </c>
      <c r="D11" s="586">
        <v>152.37733737600001</v>
      </c>
      <c r="E11" s="587">
        <v>8123.8943520000003</v>
      </c>
      <c r="F11" s="561">
        <v>76.188668688000007</v>
      </c>
      <c r="G11" s="562">
        <v>4061.9471760000001</v>
      </c>
      <c r="H11" s="575">
        <f t="shared" si="0"/>
        <v>152.37733737600001</v>
      </c>
      <c r="I11" s="440">
        <f t="shared" si="1"/>
        <v>76.188668688000007</v>
      </c>
      <c r="J11" s="440">
        <f t="shared" si="2"/>
        <v>76.188668688000007</v>
      </c>
      <c r="K11" s="440">
        <f t="shared" si="3"/>
        <v>76.188668688000007</v>
      </c>
      <c r="L11" s="562">
        <f t="shared" si="4"/>
        <v>76.188668688000007</v>
      </c>
      <c r="M11" s="561">
        <f t="shared" si="5"/>
        <v>8123.8943520000003</v>
      </c>
      <c r="N11" s="440">
        <f t="shared" si="6"/>
        <v>4061.9471760000001</v>
      </c>
      <c r="O11" s="440">
        <f t="shared" si="7"/>
        <v>4061.9471760000001</v>
      </c>
      <c r="P11" s="440">
        <f t="shared" si="8"/>
        <v>4061.9471760000001</v>
      </c>
      <c r="Q11" s="562">
        <f t="shared" si="9"/>
        <v>4061.9471760000001</v>
      </c>
      <c r="R11" s="554" t="s">
        <v>275</v>
      </c>
      <c r="S11" s="441" t="s">
        <v>275</v>
      </c>
      <c r="T11" s="441" t="s">
        <v>275</v>
      </c>
      <c r="U11" s="441" t="s">
        <v>275</v>
      </c>
      <c r="V11" s="441" t="s">
        <v>275</v>
      </c>
    </row>
    <row r="12" spans="1:22" s="254" customFormat="1" ht="14.25" thickBot="1">
      <c r="A12" s="447">
        <v>6</v>
      </c>
      <c r="B12" s="605" t="s">
        <v>168</v>
      </c>
      <c r="C12" s="613" t="s">
        <v>72</v>
      </c>
      <c r="D12" s="592" t="e">
        <f>#REF!</f>
        <v>#REF!</v>
      </c>
      <c r="E12" s="593" t="e">
        <f>#REF!</f>
        <v>#REF!</v>
      </c>
      <c r="F12" s="563">
        <v>379742.21</v>
      </c>
      <c r="G12" s="564">
        <v>245982.85</v>
      </c>
      <c r="H12" s="576">
        <v>413297</v>
      </c>
      <c r="I12" s="448">
        <v>405058</v>
      </c>
      <c r="J12" s="448">
        <v>396619</v>
      </c>
      <c r="K12" s="448">
        <v>388180</v>
      </c>
      <c r="L12" s="564">
        <v>245988</v>
      </c>
      <c r="M12" s="563">
        <v>267852</v>
      </c>
      <c r="N12" s="448">
        <v>262385</v>
      </c>
      <c r="O12" s="448">
        <v>256989</v>
      </c>
      <c r="P12" s="448">
        <v>252493</v>
      </c>
      <c r="Q12" s="564">
        <v>145986</v>
      </c>
      <c r="R12" s="555" t="s">
        <v>275</v>
      </c>
      <c r="S12" s="449" t="s">
        <v>275</v>
      </c>
      <c r="T12" s="449" t="s">
        <v>275</v>
      </c>
      <c r="U12" s="449" t="s">
        <v>275</v>
      </c>
      <c r="V12" s="450" t="s">
        <v>275</v>
      </c>
    </row>
    <row r="13" spans="1:22" s="254" customFormat="1" ht="24.75" customHeight="1">
      <c r="A13" s="442">
        <v>7</v>
      </c>
      <c r="B13" s="603" t="s">
        <v>169</v>
      </c>
      <c r="C13" s="612" t="s">
        <v>69</v>
      </c>
      <c r="D13" s="590">
        <v>310.72895999999997</v>
      </c>
      <c r="E13" s="591">
        <v>310.72895999999997</v>
      </c>
      <c r="F13" s="565">
        <v>155.36447999999999</v>
      </c>
      <c r="G13" s="566">
        <v>155.36447999999999</v>
      </c>
      <c r="H13" s="577">
        <f t="shared" si="0"/>
        <v>310.72895999999997</v>
      </c>
      <c r="I13" s="445">
        <f t="shared" si="1"/>
        <v>155.36447999999999</v>
      </c>
      <c r="J13" s="445">
        <f t="shared" si="2"/>
        <v>155.36447999999999</v>
      </c>
      <c r="K13" s="445">
        <f t="shared" si="3"/>
        <v>155.36447999999999</v>
      </c>
      <c r="L13" s="566">
        <f t="shared" si="4"/>
        <v>155.36447999999999</v>
      </c>
      <c r="M13" s="565">
        <f t="shared" si="5"/>
        <v>310.72895999999997</v>
      </c>
      <c r="N13" s="445">
        <f t="shared" si="6"/>
        <v>155.36447999999999</v>
      </c>
      <c r="O13" s="445">
        <f t="shared" si="7"/>
        <v>155.36447999999999</v>
      </c>
      <c r="P13" s="445">
        <f t="shared" si="8"/>
        <v>155.36447999999999</v>
      </c>
      <c r="Q13" s="566">
        <f t="shared" si="9"/>
        <v>155.36447999999999</v>
      </c>
      <c r="R13" s="553" t="s">
        <v>275</v>
      </c>
      <c r="S13" s="446" t="s">
        <v>275</v>
      </c>
      <c r="T13" s="446" t="s">
        <v>275</v>
      </c>
      <c r="U13" s="446" t="s">
        <v>275</v>
      </c>
      <c r="V13" s="446" t="s">
        <v>275</v>
      </c>
    </row>
    <row r="14" spans="1:22" s="254" customFormat="1" ht="13.5">
      <c r="A14" s="409">
        <v>8</v>
      </c>
      <c r="B14" s="606" t="s">
        <v>170</v>
      </c>
      <c r="C14" s="268" t="s">
        <v>69</v>
      </c>
      <c r="D14" s="584">
        <v>242.22239999999999</v>
      </c>
      <c r="E14" s="585">
        <v>349.09055999999998</v>
      </c>
      <c r="F14" s="559">
        <v>121.1112</v>
      </c>
      <c r="G14" s="560">
        <v>174.54527999999999</v>
      </c>
      <c r="H14" s="574">
        <f t="shared" si="0"/>
        <v>242.22239999999999</v>
      </c>
      <c r="I14" s="260">
        <f t="shared" si="1"/>
        <v>121.1112</v>
      </c>
      <c r="J14" s="260">
        <f t="shared" si="2"/>
        <v>121.1112</v>
      </c>
      <c r="K14" s="260">
        <f t="shared" si="3"/>
        <v>121.1112</v>
      </c>
      <c r="L14" s="560">
        <f t="shared" si="4"/>
        <v>121.1112</v>
      </c>
      <c r="M14" s="559">
        <f t="shared" si="5"/>
        <v>349.09055999999998</v>
      </c>
      <c r="N14" s="260">
        <f t="shared" si="6"/>
        <v>174.54527999999999</v>
      </c>
      <c r="O14" s="260">
        <f t="shared" si="7"/>
        <v>174.54527999999999</v>
      </c>
      <c r="P14" s="260">
        <f t="shared" si="8"/>
        <v>174.54527999999999</v>
      </c>
      <c r="Q14" s="560">
        <f t="shared" si="9"/>
        <v>174.54527999999999</v>
      </c>
      <c r="R14" s="556" t="s">
        <v>275</v>
      </c>
      <c r="S14" s="358" t="s">
        <v>275</v>
      </c>
      <c r="T14" s="358" t="s">
        <v>275</v>
      </c>
      <c r="U14" s="358" t="s">
        <v>275</v>
      </c>
      <c r="V14" s="358" t="s">
        <v>275</v>
      </c>
    </row>
    <row r="15" spans="1:22" s="254" customFormat="1" ht="13.5">
      <c r="A15" s="409">
        <v>9</v>
      </c>
      <c r="B15" s="606" t="s">
        <v>171</v>
      </c>
      <c r="C15" s="268" t="s">
        <v>69</v>
      </c>
      <c r="D15" s="594">
        <v>15979.68</v>
      </c>
      <c r="E15" s="595">
        <v>32257.647359999999</v>
      </c>
      <c r="F15" s="559">
        <v>7989.84</v>
      </c>
      <c r="G15" s="560">
        <v>16128.82368</v>
      </c>
      <c r="H15" s="574">
        <f t="shared" si="0"/>
        <v>15979.68</v>
      </c>
      <c r="I15" s="260">
        <f t="shared" si="1"/>
        <v>7989.84</v>
      </c>
      <c r="J15" s="260">
        <f t="shared" si="2"/>
        <v>7989.84</v>
      </c>
      <c r="K15" s="260">
        <f t="shared" si="3"/>
        <v>7989.84</v>
      </c>
      <c r="L15" s="560">
        <f t="shared" si="4"/>
        <v>7989.84</v>
      </c>
      <c r="M15" s="559">
        <f t="shared" si="5"/>
        <v>32257.647359999999</v>
      </c>
      <c r="N15" s="260">
        <f t="shared" si="6"/>
        <v>16128.82368</v>
      </c>
      <c r="O15" s="260">
        <f t="shared" si="7"/>
        <v>16128.82368</v>
      </c>
      <c r="P15" s="260">
        <f t="shared" si="8"/>
        <v>16128.82368</v>
      </c>
      <c r="Q15" s="560">
        <f t="shared" si="9"/>
        <v>16128.82368</v>
      </c>
      <c r="R15" s="556" t="s">
        <v>275</v>
      </c>
      <c r="S15" s="358" t="s">
        <v>275</v>
      </c>
      <c r="T15" s="358" t="s">
        <v>275</v>
      </c>
      <c r="U15" s="358" t="s">
        <v>275</v>
      </c>
      <c r="V15" s="358" t="s">
        <v>275</v>
      </c>
    </row>
    <row r="16" spans="1:22" s="254" customFormat="1" ht="13.5">
      <c r="A16" s="409">
        <v>10</v>
      </c>
      <c r="B16" s="606" t="s">
        <v>172</v>
      </c>
      <c r="C16" s="614" t="s">
        <v>72</v>
      </c>
      <c r="D16" s="594" t="s">
        <v>276</v>
      </c>
      <c r="E16" s="595" t="s">
        <v>276</v>
      </c>
      <c r="F16" s="559">
        <v>521.95000000000005</v>
      </c>
      <c r="G16" s="560">
        <v>295.10000000000002</v>
      </c>
      <c r="H16" s="574">
        <v>0</v>
      </c>
      <c r="I16" s="260">
        <f t="shared" si="1"/>
        <v>521.95000000000005</v>
      </c>
      <c r="J16" s="260">
        <f t="shared" si="2"/>
        <v>521.95000000000005</v>
      </c>
      <c r="K16" s="260">
        <f t="shared" si="3"/>
        <v>521.95000000000005</v>
      </c>
      <c r="L16" s="560">
        <f t="shared" si="4"/>
        <v>521.95000000000005</v>
      </c>
      <c r="M16" s="559">
        <v>0</v>
      </c>
      <c r="N16" s="260">
        <f t="shared" si="6"/>
        <v>295.10000000000002</v>
      </c>
      <c r="O16" s="260">
        <f t="shared" si="7"/>
        <v>295.10000000000002</v>
      </c>
      <c r="P16" s="260">
        <f t="shared" si="8"/>
        <v>295.10000000000002</v>
      </c>
      <c r="Q16" s="560">
        <f t="shared" si="9"/>
        <v>295.10000000000002</v>
      </c>
      <c r="R16" s="556" t="s">
        <v>275</v>
      </c>
      <c r="S16" s="358" t="s">
        <v>275</v>
      </c>
      <c r="T16" s="358" t="s">
        <v>275</v>
      </c>
      <c r="U16" s="358" t="s">
        <v>275</v>
      </c>
      <c r="V16" s="358" t="s">
        <v>275</v>
      </c>
    </row>
    <row r="17" spans="1:23" s="254" customFormat="1" ht="13.5">
      <c r="A17" s="409">
        <v>11</v>
      </c>
      <c r="B17" s="606" t="s">
        <v>173</v>
      </c>
      <c r="C17" s="268" t="s">
        <v>69</v>
      </c>
      <c r="D17" s="594">
        <v>176.80952160000001</v>
      </c>
      <c r="E17" s="595">
        <v>0</v>
      </c>
      <c r="F17" s="559">
        <v>88.404760800000005</v>
      </c>
      <c r="G17" s="560">
        <v>0</v>
      </c>
      <c r="H17" s="574">
        <f t="shared" si="0"/>
        <v>176.80952160000001</v>
      </c>
      <c r="I17" s="260">
        <f t="shared" si="1"/>
        <v>88.404760800000005</v>
      </c>
      <c r="J17" s="260">
        <f t="shared" si="2"/>
        <v>88.404760800000005</v>
      </c>
      <c r="K17" s="260">
        <f t="shared" si="3"/>
        <v>88.404760800000005</v>
      </c>
      <c r="L17" s="560">
        <f t="shared" si="4"/>
        <v>88.404760800000005</v>
      </c>
      <c r="M17" s="559">
        <f t="shared" si="5"/>
        <v>0</v>
      </c>
      <c r="N17" s="260">
        <f t="shared" si="6"/>
        <v>0</v>
      </c>
      <c r="O17" s="260">
        <f t="shared" si="7"/>
        <v>0</v>
      </c>
      <c r="P17" s="260">
        <f t="shared" si="8"/>
        <v>0</v>
      </c>
      <c r="Q17" s="560">
        <f t="shared" si="9"/>
        <v>0</v>
      </c>
      <c r="R17" s="556" t="s">
        <v>275</v>
      </c>
      <c r="S17" s="358" t="s">
        <v>275</v>
      </c>
      <c r="T17" s="358" t="s">
        <v>275</v>
      </c>
      <c r="U17" s="358" t="s">
        <v>275</v>
      </c>
      <c r="V17" s="358" t="s">
        <v>275</v>
      </c>
    </row>
    <row r="18" spans="1:23" s="254" customFormat="1" ht="13.5">
      <c r="A18" s="409">
        <v>12</v>
      </c>
      <c r="B18" s="607" t="s">
        <v>174</v>
      </c>
      <c r="C18" s="268" t="s">
        <v>69</v>
      </c>
      <c r="D18" s="596">
        <v>1648145.548224</v>
      </c>
      <c r="E18" s="597">
        <v>1144965.8448000001</v>
      </c>
      <c r="F18" s="559">
        <v>824072.77411200001</v>
      </c>
      <c r="G18" s="560">
        <v>572482.92240000004</v>
      </c>
      <c r="H18" s="574">
        <f t="shared" si="0"/>
        <v>1648145.548224</v>
      </c>
      <c r="I18" s="260">
        <f t="shared" si="1"/>
        <v>824072.77411200001</v>
      </c>
      <c r="J18" s="260">
        <f t="shared" si="2"/>
        <v>824072.77411200001</v>
      </c>
      <c r="K18" s="260">
        <f t="shared" si="3"/>
        <v>824072.77411200001</v>
      </c>
      <c r="L18" s="560">
        <f t="shared" si="4"/>
        <v>824072.77411200001</v>
      </c>
      <c r="M18" s="559">
        <f t="shared" si="5"/>
        <v>1144965.8448000001</v>
      </c>
      <c r="N18" s="260">
        <f t="shared" si="6"/>
        <v>572482.92240000004</v>
      </c>
      <c r="O18" s="260">
        <f t="shared" si="7"/>
        <v>572482.92240000004</v>
      </c>
      <c r="P18" s="260">
        <f t="shared" si="8"/>
        <v>572482.92240000004</v>
      </c>
      <c r="Q18" s="560">
        <f t="shared" si="9"/>
        <v>572482.92240000004</v>
      </c>
      <c r="R18" s="556" t="s">
        <v>275</v>
      </c>
      <c r="S18" s="358" t="s">
        <v>275</v>
      </c>
      <c r="T18" s="358" t="s">
        <v>275</v>
      </c>
      <c r="U18" s="358" t="s">
        <v>275</v>
      </c>
      <c r="V18" s="358" t="s">
        <v>275</v>
      </c>
    </row>
    <row r="19" spans="1:23" s="254" customFormat="1" ht="28.5" customHeight="1">
      <c r="A19" s="409">
        <v>13</v>
      </c>
      <c r="B19" s="606" t="s">
        <v>175</v>
      </c>
      <c r="C19" s="268" t="s">
        <v>69</v>
      </c>
      <c r="D19" s="594" t="s">
        <v>276</v>
      </c>
      <c r="E19" s="595" t="s">
        <v>276</v>
      </c>
      <c r="F19" s="559">
        <v>200</v>
      </c>
      <c r="G19" s="560">
        <v>100</v>
      </c>
      <c r="H19" s="574">
        <v>0</v>
      </c>
      <c r="I19" s="260">
        <f t="shared" si="1"/>
        <v>200</v>
      </c>
      <c r="J19" s="260">
        <f t="shared" si="2"/>
        <v>200</v>
      </c>
      <c r="K19" s="260">
        <f t="shared" si="3"/>
        <v>200</v>
      </c>
      <c r="L19" s="560">
        <f t="shared" si="4"/>
        <v>200</v>
      </c>
      <c r="M19" s="559">
        <v>0</v>
      </c>
      <c r="N19" s="260">
        <f t="shared" si="6"/>
        <v>100</v>
      </c>
      <c r="O19" s="260">
        <f t="shared" si="7"/>
        <v>100</v>
      </c>
      <c r="P19" s="260">
        <f t="shared" si="8"/>
        <v>100</v>
      </c>
      <c r="Q19" s="560">
        <f t="shared" si="9"/>
        <v>100</v>
      </c>
      <c r="R19" s="556" t="s">
        <v>275</v>
      </c>
      <c r="S19" s="358" t="s">
        <v>275</v>
      </c>
      <c r="T19" s="358" t="s">
        <v>275</v>
      </c>
      <c r="U19" s="358" t="s">
        <v>275</v>
      </c>
      <c r="V19" s="358" t="s">
        <v>275</v>
      </c>
    </row>
    <row r="20" spans="1:23" s="254" customFormat="1" ht="13.5">
      <c r="A20" s="409">
        <v>14</v>
      </c>
      <c r="B20" s="606" t="s">
        <v>176</v>
      </c>
      <c r="C20" s="268" t="s">
        <v>69</v>
      </c>
      <c r="D20" s="584">
        <v>49.766399999999997</v>
      </c>
      <c r="E20" s="585">
        <v>118.81728</v>
      </c>
      <c r="F20" s="559">
        <v>24.883199999999999</v>
      </c>
      <c r="G20" s="560">
        <v>59.408639999999998</v>
      </c>
      <c r="H20" s="574">
        <f t="shared" si="0"/>
        <v>49.766399999999997</v>
      </c>
      <c r="I20" s="260">
        <f t="shared" si="1"/>
        <v>24.883199999999999</v>
      </c>
      <c r="J20" s="260">
        <f t="shared" si="2"/>
        <v>24.883199999999999</v>
      </c>
      <c r="K20" s="260">
        <f t="shared" si="3"/>
        <v>24.883199999999999</v>
      </c>
      <c r="L20" s="560">
        <f t="shared" si="4"/>
        <v>24.883199999999999</v>
      </c>
      <c r="M20" s="559">
        <f t="shared" si="5"/>
        <v>118.81728</v>
      </c>
      <c r="N20" s="260">
        <f t="shared" si="6"/>
        <v>59.408639999999998</v>
      </c>
      <c r="O20" s="260">
        <f t="shared" si="7"/>
        <v>59.408639999999998</v>
      </c>
      <c r="P20" s="260">
        <f t="shared" si="8"/>
        <v>59.408639999999998</v>
      </c>
      <c r="Q20" s="560">
        <f t="shared" si="9"/>
        <v>59.408639999999998</v>
      </c>
      <c r="R20" s="556" t="s">
        <v>275</v>
      </c>
      <c r="S20" s="358" t="s">
        <v>275</v>
      </c>
      <c r="T20" s="358" t="s">
        <v>275</v>
      </c>
      <c r="U20" s="358" t="s">
        <v>275</v>
      </c>
      <c r="V20" s="358" t="s">
        <v>275</v>
      </c>
    </row>
    <row r="21" spans="1:23" s="254" customFormat="1" ht="14.25" thickBot="1">
      <c r="A21" s="439">
        <v>15</v>
      </c>
      <c r="B21" s="608" t="s">
        <v>177</v>
      </c>
      <c r="C21" s="610" t="s">
        <v>69</v>
      </c>
      <c r="D21" s="598">
        <v>48819.345408000001</v>
      </c>
      <c r="E21" s="599">
        <v>233163.227808</v>
      </c>
      <c r="F21" s="561">
        <v>24409.672704000001</v>
      </c>
      <c r="G21" s="562">
        <v>116581.613904</v>
      </c>
      <c r="H21" s="575">
        <f t="shared" si="0"/>
        <v>48819.345408000001</v>
      </c>
      <c r="I21" s="440">
        <f t="shared" si="1"/>
        <v>24409.672704000001</v>
      </c>
      <c r="J21" s="440">
        <f t="shared" si="2"/>
        <v>24409.672704000001</v>
      </c>
      <c r="K21" s="440">
        <f t="shared" si="3"/>
        <v>24409.672704000001</v>
      </c>
      <c r="L21" s="562">
        <f t="shared" si="4"/>
        <v>24409.672704000001</v>
      </c>
      <c r="M21" s="561">
        <f t="shared" si="5"/>
        <v>233163.227808</v>
      </c>
      <c r="N21" s="440">
        <f t="shared" si="6"/>
        <v>116581.613904</v>
      </c>
      <c r="O21" s="440">
        <f t="shared" si="7"/>
        <v>116581.613904</v>
      </c>
      <c r="P21" s="440">
        <f t="shared" si="8"/>
        <v>116581.613904</v>
      </c>
      <c r="Q21" s="562">
        <f t="shared" si="9"/>
        <v>116581.613904</v>
      </c>
      <c r="R21" s="554" t="s">
        <v>275</v>
      </c>
      <c r="S21" s="441" t="s">
        <v>275</v>
      </c>
      <c r="T21" s="441" t="s">
        <v>275</v>
      </c>
      <c r="U21" s="441" t="s">
        <v>275</v>
      </c>
      <c r="V21" s="441" t="s">
        <v>275</v>
      </c>
    </row>
    <row r="22" spans="1:23" s="254" customFormat="1" ht="14.25" thickBot="1">
      <c r="A22" s="447">
        <v>16</v>
      </c>
      <c r="B22" s="609" t="s">
        <v>178</v>
      </c>
      <c r="C22" s="615" t="s">
        <v>525</v>
      </c>
      <c r="D22" s="582">
        <v>638288</v>
      </c>
      <c r="E22" s="583">
        <v>174003</v>
      </c>
      <c r="F22" s="582">
        <v>245834</v>
      </c>
      <c r="G22" s="583">
        <v>132345</v>
      </c>
      <c r="H22" s="578">
        <f>D22</f>
        <v>638288</v>
      </c>
      <c r="I22" s="543">
        <v>245834</v>
      </c>
      <c r="J22" s="543">
        <f>I22</f>
        <v>245834</v>
      </c>
      <c r="K22" s="543">
        <f>J22</f>
        <v>245834</v>
      </c>
      <c r="L22" s="568">
        <f>K22</f>
        <v>245834</v>
      </c>
      <c r="M22" s="567">
        <f>E22</f>
        <v>174003</v>
      </c>
      <c r="N22" s="543">
        <f t="shared" si="6"/>
        <v>132345</v>
      </c>
      <c r="O22" s="543">
        <f t="shared" si="7"/>
        <v>132345</v>
      </c>
      <c r="P22" s="543">
        <f t="shared" si="8"/>
        <v>132345</v>
      </c>
      <c r="Q22" s="568">
        <f t="shared" si="9"/>
        <v>132345</v>
      </c>
      <c r="R22" s="557" t="s">
        <v>275</v>
      </c>
      <c r="S22" s="544" t="s">
        <v>275</v>
      </c>
      <c r="T22" s="544" t="s">
        <v>275</v>
      </c>
      <c r="U22" s="544" t="s">
        <v>275</v>
      </c>
      <c r="V22" s="545" t="s">
        <v>275</v>
      </c>
    </row>
    <row r="23" spans="1:23" s="254" customFormat="1" ht="13.5">
      <c r="A23" s="442">
        <v>17</v>
      </c>
      <c r="B23" s="603" t="s">
        <v>179</v>
      </c>
      <c r="C23" s="612" t="s">
        <v>69</v>
      </c>
      <c r="D23" s="590" t="s">
        <v>276</v>
      </c>
      <c r="E23" s="591" t="s">
        <v>276</v>
      </c>
      <c r="F23" s="565">
        <v>0</v>
      </c>
      <c r="G23" s="566">
        <v>0</v>
      </c>
      <c r="H23" s="577">
        <v>0</v>
      </c>
      <c r="I23" s="445">
        <f t="shared" si="1"/>
        <v>0</v>
      </c>
      <c r="J23" s="445">
        <f t="shared" si="2"/>
        <v>0</v>
      </c>
      <c r="K23" s="445">
        <f t="shared" si="3"/>
        <v>0</v>
      </c>
      <c r="L23" s="566">
        <f t="shared" si="4"/>
        <v>0</v>
      </c>
      <c r="M23" s="565">
        <v>0</v>
      </c>
      <c r="N23" s="445">
        <f t="shared" si="6"/>
        <v>0</v>
      </c>
      <c r="O23" s="445">
        <f t="shared" si="7"/>
        <v>0</v>
      </c>
      <c r="P23" s="445">
        <f t="shared" si="8"/>
        <v>0</v>
      </c>
      <c r="Q23" s="566">
        <f t="shared" si="9"/>
        <v>0</v>
      </c>
      <c r="R23" s="553" t="s">
        <v>275</v>
      </c>
      <c r="S23" s="446" t="s">
        <v>275</v>
      </c>
      <c r="T23" s="446" t="s">
        <v>275</v>
      </c>
      <c r="U23" s="446" t="s">
        <v>275</v>
      </c>
      <c r="V23" s="446" t="s">
        <v>275</v>
      </c>
    </row>
    <row r="24" spans="1:23" s="254" customFormat="1" ht="13.5">
      <c r="A24" s="409">
        <v>18</v>
      </c>
      <c r="B24" s="606" t="s">
        <v>180</v>
      </c>
      <c r="C24" s="268" t="s">
        <v>69</v>
      </c>
      <c r="D24" s="584">
        <v>1561.545216</v>
      </c>
      <c r="E24" s="595">
        <v>0</v>
      </c>
      <c r="F24" s="559">
        <v>780.77260799999999</v>
      </c>
      <c r="G24" s="560">
        <v>0</v>
      </c>
      <c r="H24" s="574">
        <f t="shared" si="0"/>
        <v>1561.545216</v>
      </c>
      <c r="I24" s="260">
        <f t="shared" si="1"/>
        <v>780.77260799999999</v>
      </c>
      <c r="J24" s="260">
        <f t="shared" si="2"/>
        <v>780.77260799999999</v>
      </c>
      <c r="K24" s="260">
        <f t="shared" si="3"/>
        <v>780.77260799999999</v>
      </c>
      <c r="L24" s="560">
        <f t="shared" si="4"/>
        <v>780.77260799999999</v>
      </c>
      <c r="M24" s="559">
        <f t="shared" si="5"/>
        <v>0</v>
      </c>
      <c r="N24" s="260">
        <f t="shared" si="6"/>
        <v>0</v>
      </c>
      <c r="O24" s="260">
        <f t="shared" si="7"/>
        <v>0</v>
      </c>
      <c r="P24" s="260">
        <f t="shared" si="8"/>
        <v>0</v>
      </c>
      <c r="Q24" s="560">
        <f t="shared" si="9"/>
        <v>0</v>
      </c>
      <c r="R24" s="556" t="s">
        <v>275</v>
      </c>
      <c r="S24" s="358" t="s">
        <v>275</v>
      </c>
      <c r="T24" s="358" t="s">
        <v>275</v>
      </c>
      <c r="U24" s="358" t="s">
        <v>275</v>
      </c>
      <c r="V24" s="358" t="s">
        <v>275</v>
      </c>
    </row>
    <row r="25" spans="1:23" s="254" customFormat="1" ht="40.5" customHeight="1">
      <c r="A25" s="409">
        <v>19</v>
      </c>
      <c r="B25" s="606" t="s">
        <v>181</v>
      </c>
      <c r="C25" s="268" t="s">
        <v>69</v>
      </c>
      <c r="D25" s="594" t="s">
        <v>276</v>
      </c>
      <c r="E25" s="595" t="s">
        <v>276</v>
      </c>
      <c r="F25" s="559">
        <v>0</v>
      </c>
      <c r="G25" s="560">
        <v>0</v>
      </c>
      <c r="H25" s="574">
        <v>0</v>
      </c>
      <c r="I25" s="260">
        <f t="shared" si="1"/>
        <v>0</v>
      </c>
      <c r="J25" s="260">
        <f t="shared" si="2"/>
        <v>0</v>
      </c>
      <c r="K25" s="260">
        <f t="shared" si="3"/>
        <v>0</v>
      </c>
      <c r="L25" s="560">
        <f t="shared" si="4"/>
        <v>0</v>
      </c>
      <c r="M25" s="559">
        <v>0</v>
      </c>
      <c r="N25" s="260">
        <f t="shared" si="6"/>
        <v>0</v>
      </c>
      <c r="O25" s="260">
        <f t="shared" si="7"/>
        <v>0</v>
      </c>
      <c r="P25" s="260">
        <f t="shared" si="8"/>
        <v>0</v>
      </c>
      <c r="Q25" s="560">
        <f t="shared" si="9"/>
        <v>0</v>
      </c>
      <c r="R25" s="556" t="s">
        <v>275</v>
      </c>
      <c r="S25" s="358" t="s">
        <v>275</v>
      </c>
      <c r="T25" s="358" t="s">
        <v>275</v>
      </c>
      <c r="U25" s="358" t="s">
        <v>275</v>
      </c>
      <c r="V25" s="358" t="s">
        <v>275</v>
      </c>
    </row>
    <row r="26" spans="1:23" s="254" customFormat="1" ht="13.5">
      <c r="A26" s="409">
        <v>20</v>
      </c>
      <c r="B26" s="606" t="s">
        <v>182</v>
      </c>
      <c r="C26" s="268" t="s">
        <v>69</v>
      </c>
      <c r="D26" s="594" t="s">
        <v>276</v>
      </c>
      <c r="E26" s="595" t="s">
        <v>276</v>
      </c>
      <c r="F26" s="559">
        <v>0</v>
      </c>
      <c r="G26" s="560">
        <v>0</v>
      </c>
      <c r="H26" s="574">
        <v>0</v>
      </c>
      <c r="I26" s="260">
        <f t="shared" si="1"/>
        <v>0</v>
      </c>
      <c r="J26" s="260">
        <f t="shared" si="2"/>
        <v>0</v>
      </c>
      <c r="K26" s="260">
        <f t="shared" si="3"/>
        <v>0</v>
      </c>
      <c r="L26" s="560">
        <f t="shared" si="4"/>
        <v>0</v>
      </c>
      <c r="M26" s="559">
        <v>0</v>
      </c>
      <c r="N26" s="260">
        <f t="shared" si="6"/>
        <v>0</v>
      </c>
      <c r="O26" s="260">
        <f t="shared" si="7"/>
        <v>0</v>
      </c>
      <c r="P26" s="260">
        <f t="shared" si="8"/>
        <v>0</v>
      </c>
      <c r="Q26" s="560">
        <f t="shared" si="9"/>
        <v>0</v>
      </c>
      <c r="R26" s="556" t="s">
        <v>275</v>
      </c>
      <c r="S26" s="358" t="s">
        <v>275</v>
      </c>
      <c r="T26" s="358" t="s">
        <v>275</v>
      </c>
      <c r="U26" s="358" t="s">
        <v>275</v>
      </c>
      <c r="V26" s="358" t="s">
        <v>275</v>
      </c>
    </row>
    <row r="27" spans="1:23" s="254" customFormat="1" ht="13.5">
      <c r="A27" s="409">
        <v>21</v>
      </c>
      <c r="B27" s="606" t="s">
        <v>183</v>
      </c>
      <c r="C27" s="268" t="s">
        <v>69</v>
      </c>
      <c r="D27" s="594" t="s">
        <v>276</v>
      </c>
      <c r="E27" s="595" t="s">
        <v>276</v>
      </c>
      <c r="F27" s="559">
        <v>0</v>
      </c>
      <c r="G27" s="560">
        <v>0</v>
      </c>
      <c r="H27" s="574">
        <v>0</v>
      </c>
      <c r="I27" s="260">
        <f t="shared" si="1"/>
        <v>0</v>
      </c>
      <c r="J27" s="260">
        <f t="shared" si="2"/>
        <v>0</v>
      </c>
      <c r="K27" s="260">
        <f t="shared" si="3"/>
        <v>0</v>
      </c>
      <c r="L27" s="560">
        <f t="shared" si="4"/>
        <v>0</v>
      </c>
      <c r="M27" s="559">
        <v>0</v>
      </c>
      <c r="N27" s="260">
        <f t="shared" si="6"/>
        <v>0</v>
      </c>
      <c r="O27" s="260">
        <f t="shared" si="7"/>
        <v>0</v>
      </c>
      <c r="P27" s="260">
        <f t="shared" si="8"/>
        <v>0</v>
      </c>
      <c r="Q27" s="560">
        <f t="shared" si="9"/>
        <v>0</v>
      </c>
      <c r="R27" s="556" t="s">
        <v>275</v>
      </c>
      <c r="S27" s="358" t="s">
        <v>275</v>
      </c>
      <c r="T27" s="358" t="s">
        <v>275</v>
      </c>
      <c r="U27" s="358" t="s">
        <v>275</v>
      </c>
      <c r="V27" s="358" t="s">
        <v>275</v>
      </c>
    </row>
    <row r="28" spans="1:23" s="254" customFormat="1" ht="13.5">
      <c r="A28" s="409">
        <v>22</v>
      </c>
      <c r="B28" s="606" t="s">
        <v>184</v>
      </c>
      <c r="C28" s="268" t="s">
        <v>69</v>
      </c>
      <c r="D28" s="594" t="s">
        <v>276</v>
      </c>
      <c r="E28" s="595" t="s">
        <v>276</v>
      </c>
      <c r="F28" s="559">
        <v>0</v>
      </c>
      <c r="G28" s="560">
        <v>0</v>
      </c>
      <c r="H28" s="574">
        <v>0</v>
      </c>
      <c r="I28" s="260">
        <f t="shared" si="1"/>
        <v>0</v>
      </c>
      <c r="J28" s="260">
        <f t="shared" si="2"/>
        <v>0</v>
      </c>
      <c r="K28" s="260">
        <f t="shared" si="3"/>
        <v>0</v>
      </c>
      <c r="L28" s="560">
        <f t="shared" si="4"/>
        <v>0</v>
      </c>
      <c r="M28" s="559">
        <v>0</v>
      </c>
      <c r="N28" s="260">
        <f t="shared" si="6"/>
        <v>0</v>
      </c>
      <c r="O28" s="260">
        <f t="shared" si="7"/>
        <v>0</v>
      </c>
      <c r="P28" s="260">
        <f t="shared" si="8"/>
        <v>0</v>
      </c>
      <c r="Q28" s="560">
        <f t="shared" si="9"/>
        <v>0</v>
      </c>
      <c r="R28" s="556" t="s">
        <v>275</v>
      </c>
      <c r="S28" s="358" t="s">
        <v>275</v>
      </c>
      <c r="T28" s="358" t="s">
        <v>275</v>
      </c>
      <c r="U28" s="358" t="s">
        <v>275</v>
      </c>
      <c r="V28" s="358" t="s">
        <v>275</v>
      </c>
    </row>
    <row r="29" spans="1:23" s="254" customFormat="1" ht="13.5">
      <c r="A29" s="409">
        <v>23</v>
      </c>
      <c r="B29" s="606" t="s">
        <v>185</v>
      </c>
      <c r="C29" s="268" t="s">
        <v>69</v>
      </c>
      <c r="D29" s="594" t="s">
        <v>276</v>
      </c>
      <c r="E29" s="595" t="s">
        <v>276</v>
      </c>
      <c r="F29" s="559">
        <v>0</v>
      </c>
      <c r="G29" s="560">
        <v>0</v>
      </c>
      <c r="H29" s="574">
        <v>0</v>
      </c>
      <c r="I29" s="260">
        <f t="shared" si="1"/>
        <v>0</v>
      </c>
      <c r="J29" s="260">
        <f t="shared" si="2"/>
        <v>0</v>
      </c>
      <c r="K29" s="260">
        <f t="shared" si="3"/>
        <v>0</v>
      </c>
      <c r="L29" s="560">
        <f t="shared" si="4"/>
        <v>0</v>
      </c>
      <c r="M29" s="559">
        <v>0</v>
      </c>
      <c r="N29" s="260">
        <f t="shared" si="6"/>
        <v>0</v>
      </c>
      <c r="O29" s="260">
        <f t="shared" si="7"/>
        <v>0</v>
      </c>
      <c r="P29" s="260">
        <f t="shared" si="8"/>
        <v>0</v>
      </c>
      <c r="Q29" s="560">
        <f t="shared" si="9"/>
        <v>0</v>
      </c>
      <c r="R29" s="556" t="s">
        <v>275</v>
      </c>
      <c r="S29" s="358" t="s">
        <v>275</v>
      </c>
      <c r="T29" s="358" t="s">
        <v>275</v>
      </c>
      <c r="U29" s="358" t="s">
        <v>275</v>
      </c>
      <c r="V29" s="358" t="s">
        <v>275</v>
      </c>
    </row>
    <row r="30" spans="1:23" s="254" customFormat="1" ht="14.25" thickBot="1">
      <c r="A30" s="410">
        <v>24</v>
      </c>
      <c r="B30" s="606" t="s">
        <v>186</v>
      </c>
      <c r="C30" s="268" t="s">
        <v>69</v>
      </c>
      <c r="D30" s="594" t="s">
        <v>276</v>
      </c>
      <c r="E30" s="595" t="s">
        <v>276</v>
      </c>
      <c r="F30" s="559">
        <v>0</v>
      </c>
      <c r="G30" s="560">
        <v>0</v>
      </c>
      <c r="H30" s="574">
        <v>0</v>
      </c>
      <c r="I30" s="260">
        <f t="shared" si="1"/>
        <v>0</v>
      </c>
      <c r="J30" s="260">
        <f t="shared" si="2"/>
        <v>0</v>
      </c>
      <c r="K30" s="260">
        <f t="shared" si="3"/>
        <v>0</v>
      </c>
      <c r="L30" s="560">
        <f t="shared" si="4"/>
        <v>0</v>
      </c>
      <c r="M30" s="559">
        <v>0</v>
      </c>
      <c r="N30" s="260">
        <f t="shared" si="6"/>
        <v>0</v>
      </c>
      <c r="O30" s="260">
        <f t="shared" si="7"/>
        <v>0</v>
      </c>
      <c r="P30" s="260">
        <f t="shared" si="8"/>
        <v>0</v>
      </c>
      <c r="Q30" s="560">
        <f t="shared" si="9"/>
        <v>0</v>
      </c>
      <c r="R30" s="556" t="s">
        <v>275</v>
      </c>
      <c r="S30" s="358" t="s">
        <v>275</v>
      </c>
      <c r="T30" s="358" t="s">
        <v>275</v>
      </c>
      <c r="U30" s="358" t="s">
        <v>275</v>
      </c>
      <c r="V30" s="358" t="s">
        <v>275</v>
      </c>
    </row>
    <row r="31" spans="1:23" s="254" customFormat="1" ht="14.25" thickBot="1">
      <c r="A31" s="372">
        <v>25</v>
      </c>
      <c r="B31" s="608" t="s">
        <v>224</v>
      </c>
      <c r="C31" s="616" t="s">
        <v>69</v>
      </c>
      <c r="D31" s="594" t="e">
        <f>#REF!</f>
        <v>#REF!</v>
      </c>
      <c r="E31" s="595" t="e">
        <f>#REF!</f>
        <v>#REF!</v>
      </c>
      <c r="F31" s="559" t="e">
        <f>#REF!</f>
        <v>#REF!</v>
      </c>
      <c r="G31" s="560" t="e">
        <f>#REF!</f>
        <v>#REF!</v>
      </c>
      <c r="H31" s="574" t="e">
        <f>D31</f>
        <v>#REF!</v>
      </c>
      <c r="I31" s="260" t="e">
        <f>H31</f>
        <v>#REF!</v>
      </c>
      <c r="J31" s="260" t="e">
        <f>L31</f>
        <v>#REF!</v>
      </c>
      <c r="K31" s="260" t="e">
        <f>L31</f>
        <v>#REF!</v>
      </c>
      <c r="L31" s="560" t="e">
        <f>F31</f>
        <v>#REF!</v>
      </c>
      <c r="M31" s="559" t="e">
        <f>E31</f>
        <v>#REF!</v>
      </c>
      <c r="N31" s="260" t="e">
        <f>M31</f>
        <v>#REF!</v>
      </c>
      <c r="O31" s="260" t="e">
        <f>Q31</f>
        <v>#REF!</v>
      </c>
      <c r="P31" s="260" t="e">
        <f>Q31</f>
        <v>#REF!</v>
      </c>
      <c r="Q31" s="560" t="e">
        <f>G31</f>
        <v>#REF!</v>
      </c>
      <c r="R31" s="556" t="s">
        <v>275</v>
      </c>
      <c r="S31" s="358" t="s">
        <v>275</v>
      </c>
      <c r="T31" s="358" t="s">
        <v>275</v>
      </c>
      <c r="U31" s="358" t="s">
        <v>275</v>
      </c>
      <c r="V31" s="358" t="s">
        <v>275</v>
      </c>
    </row>
    <row r="32" spans="1:23" s="254" customFormat="1" ht="15" customHeight="1" thickBot="1">
      <c r="A32" s="909" t="s">
        <v>277</v>
      </c>
      <c r="B32" s="909"/>
      <c r="C32" s="910"/>
      <c r="D32" s="569" t="e">
        <f>#REF!</f>
        <v>#REF!</v>
      </c>
      <c r="E32" s="571" t="e">
        <f>#REF!</f>
        <v>#REF!</v>
      </c>
      <c r="F32" s="569" t="e">
        <f>#REF!</f>
        <v>#REF!</v>
      </c>
      <c r="G32" s="571" t="e">
        <f>#REF!</f>
        <v>#REF!</v>
      </c>
      <c r="H32" s="579" t="e">
        <f>SUM(H7:H31)</f>
        <v>#REF!</v>
      </c>
      <c r="I32" s="570" t="e">
        <f>SUM(I7:I31)</f>
        <v>#REF!</v>
      </c>
      <c r="J32" s="570" t="e">
        <f t="shared" ref="J32:Q32" si="10">SUM(J7:J31)</f>
        <v>#REF!</v>
      </c>
      <c r="K32" s="570" t="e">
        <f t="shared" si="10"/>
        <v>#REF!</v>
      </c>
      <c r="L32" s="571" t="e">
        <f t="shared" si="10"/>
        <v>#REF!</v>
      </c>
      <c r="M32" s="569" t="e">
        <f t="shared" si="10"/>
        <v>#REF!</v>
      </c>
      <c r="N32" s="570" t="e">
        <f t="shared" si="10"/>
        <v>#REF!</v>
      </c>
      <c r="O32" s="570" t="e">
        <f t="shared" si="10"/>
        <v>#REF!</v>
      </c>
      <c r="P32" s="570" t="e">
        <f t="shared" si="10"/>
        <v>#REF!</v>
      </c>
      <c r="Q32" s="571" t="e">
        <f t="shared" si="10"/>
        <v>#REF!</v>
      </c>
      <c r="R32" s="558"/>
      <c r="S32" s="394"/>
      <c r="T32" s="394"/>
      <c r="U32" s="394"/>
      <c r="V32" s="394"/>
      <c r="W32" s="253"/>
    </row>
    <row r="33" spans="1:22" s="254" customFormat="1" ht="12.75" customHeight="1">
      <c r="A33" s="889" t="s">
        <v>405</v>
      </c>
      <c r="B33" s="889"/>
      <c r="C33" s="889"/>
      <c r="D33" s="905" t="s">
        <v>278</v>
      </c>
      <c r="E33" s="906"/>
      <c r="F33" s="906"/>
      <c r="G33" s="906"/>
      <c r="H33" s="906"/>
      <c r="I33" s="906"/>
      <c r="J33" s="906"/>
      <c r="K33" s="906"/>
      <c r="L33" s="906"/>
      <c r="M33" s="906"/>
      <c r="N33" s="906"/>
      <c r="O33" s="906"/>
      <c r="P33" s="906"/>
      <c r="Q33" s="906"/>
      <c r="R33" s="907"/>
      <c r="S33" s="907"/>
      <c r="T33" s="907"/>
      <c r="U33" s="907"/>
      <c r="V33" s="908"/>
    </row>
    <row r="34" spans="1:22" s="254" customFormat="1" ht="40.5" customHeight="1">
      <c r="D34" s="257"/>
      <c r="E34" s="257"/>
      <c r="F34" s="257"/>
      <c r="G34" s="257"/>
      <c r="H34" s="257"/>
      <c r="I34" s="257"/>
      <c r="J34" s="257"/>
      <c r="K34" s="257"/>
      <c r="L34" s="257"/>
      <c r="M34" s="257"/>
      <c r="N34" s="257"/>
      <c r="O34" s="257"/>
      <c r="P34" s="257"/>
      <c r="Q34" s="257"/>
      <c r="R34" s="257"/>
      <c r="S34" s="257"/>
      <c r="T34" s="257"/>
      <c r="U34" s="257"/>
      <c r="V34" s="257"/>
    </row>
    <row r="35" spans="1:22" s="254" customFormat="1" ht="40.5" customHeight="1">
      <c r="D35" s="257"/>
      <c r="E35" s="257"/>
      <c r="F35" s="257"/>
      <c r="G35" s="257"/>
      <c r="H35" s="257"/>
      <c r="I35" s="257"/>
      <c r="J35" s="257"/>
      <c r="K35" s="257"/>
      <c r="L35" s="257"/>
      <c r="M35" s="257"/>
      <c r="N35" s="257"/>
      <c r="O35" s="257"/>
      <c r="P35" s="257"/>
      <c r="Q35" s="257"/>
      <c r="R35" s="257"/>
      <c r="S35" s="257"/>
      <c r="T35" s="257"/>
      <c r="U35" s="257"/>
      <c r="V35" s="257"/>
    </row>
    <row r="36" spans="1:22" s="254" customFormat="1" ht="40.5" customHeight="1">
      <c r="D36" s="257"/>
      <c r="E36" s="257"/>
      <c r="F36" s="257"/>
      <c r="G36" s="257"/>
      <c r="H36" s="257"/>
      <c r="I36" s="257"/>
      <c r="J36" s="257"/>
      <c r="K36" s="257"/>
      <c r="L36" s="257"/>
      <c r="M36" s="257"/>
      <c r="N36" s="257"/>
      <c r="O36" s="257"/>
      <c r="P36" s="257"/>
      <c r="Q36" s="257"/>
      <c r="R36" s="257"/>
      <c r="S36" s="257"/>
      <c r="T36" s="257"/>
      <c r="U36" s="257"/>
      <c r="V36" s="257"/>
    </row>
    <row r="37" spans="1:22" s="254" customFormat="1" ht="40.5" customHeight="1">
      <c r="D37" s="257"/>
      <c r="E37" s="257"/>
      <c r="F37" s="257"/>
      <c r="G37" s="257"/>
      <c r="H37" s="257"/>
      <c r="I37" s="257"/>
      <c r="J37" s="257"/>
      <c r="K37" s="257"/>
      <c r="L37" s="257"/>
      <c r="M37" s="257"/>
      <c r="N37" s="257"/>
      <c r="O37" s="257"/>
      <c r="P37" s="257"/>
      <c r="Q37" s="257"/>
      <c r="R37" s="257"/>
      <c r="S37" s="257"/>
      <c r="T37" s="257"/>
      <c r="U37" s="257"/>
      <c r="V37" s="257"/>
    </row>
    <row r="38" spans="1:22" s="254" customFormat="1" ht="40.5" customHeight="1">
      <c r="D38" s="257"/>
      <c r="E38" s="257"/>
      <c r="F38" s="257"/>
      <c r="G38" s="257"/>
      <c r="H38" s="257"/>
      <c r="I38" s="257"/>
      <c r="J38" s="257"/>
      <c r="K38" s="257"/>
      <c r="L38" s="257"/>
      <c r="M38" s="257"/>
      <c r="N38" s="257"/>
      <c r="O38" s="257"/>
      <c r="P38" s="257"/>
      <c r="Q38" s="257"/>
      <c r="R38" s="257"/>
      <c r="S38" s="257"/>
      <c r="T38" s="257"/>
      <c r="U38" s="257"/>
      <c r="V38" s="257"/>
    </row>
    <row r="39" spans="1:22" s="254" customFormat="1" ht="40.5" customHeight="1">
      <c r="D39" s="257"/>
      <c r="E39" s="257"/>
      <c r="F39" s="257"/>
      <c r="G39" s="257"/>
      <c r="H39" s="257"/>
      <c r="I39" s="257"/>
      <c r="J39" s="257"/>
      <c r="K39" s="257"/>
      <c r="L39" s="257"/>
      <c r="M39" s="257"/>
      <c r="N39" s="257"/>
      <c r="O39" s="257"/>
      <c r="P39" s="257"/>
      <c r="Q39" s="257"/>
      <c r="R39" s="257"/>
      <c r="S39" s="257"/>
      <c r="T39" s="257"/>
      <c r="U39" s="257"/>
      <c r="V39" s="257"/>
    </row>
    <row r="40" spans="1:22" s="254" customFormat="1" ht="40.5" customHeight="1">
      <c r="D40" s="257"/>
      <c r="E40" s="257"/>
      <c r="F40" s="257"/>
      <c r="G40" s="257"/>
      <c r="H40" s="257"/>
      <c r="I40" s="257"/>
      <c r="J40" s="257"/>
      <c r="K40" s="257"/>
      <c r="L40" s="257"/>
      <c r="M40" s="257"/>
      <c r="N40" s="257"/>
      <c r="O40" s="257"/>
      <c r="P40" s="257"/>
      <c r="Q40" s="257"/>
      <c r="R40" s="257"/>
      <c r="S40" s="257"/>
      <c r="T40" s="257"/>
      <c r="U40" s="257"/>
      <c r="V40" s="257"/>
    </row>
    <row r="41" spans="1:22" s="254" customFormat="1" ht="40.5" customHeight="1">
      <c r="D41" s="257"/>
      <c r="E41" s="257"/>
      <c r="F41" s="257"/>
      <c r="G41" s="257"/>
      <c r="H41" s="257"/>
      <c r="I41" s="257"/>
      <c r="J41" s="257"/>
      <c r="K41" s="257"/>
      <c r="L41" s="257"/>
      <c r="M41" s="257"/>
      <c r="N41" s="257"/>
      <c r="O41" s="257"/>
      <c r="P41" s="257"/>
      <c r="Q41" s="257"/>
      <c r="R41" s="257"/>
      <c r="S41" s="257"/>
      <c r="T41" s="257"/>
      <c r="U41" s="257"/>
      <c r="V41" s="257"/>
    </row>
    <row r="42" spans="1:22" s="254" customFormat="1" ht="40.5" customHeight="1">
      <c r="D42" s="257"/>
      <c r="E42" s="257"/>
      <c r="F42" s="257"/>
      <c r="G42" s="257"/>
      <c r="H42" s="257"/>
      <c r="I42" s="257"/>
      <c r="J42" s="257"/>
      <c r="K42" s="257"/>
      <c r="L42" s="257"/>
      <c r="M42" s="257"/>
      <c r="N42" s="257"/>
      <c r="O42" s="257"/>
      <c r="P42" s="257"/>
      <c r="Q42" s="257"/>
      <c r="R42" s="257"/>
      <c r="S42" s="257"/>
      <c r="T42" s="257"/>
      <c r="U42" s="257"/>
      <c r="V42" s="257"/>
    </row>
    <row r="43" spans="1:22" s="254" customFormat="1" ht="40.5" customHeight="1">
      <c r="D43" s="257"/>
      <c r="E43" s="257"/>
      <c r="F43" s="257"/>
      <c r="G43" s="257"/>
      <c r="H43" s="257"/>
      <c r="I43" s="257"/>
      <c r="J43" s="257"/>
      <c r="K43" s="257"/>
      <c r="L43" s="257"/>
      <c r="M43" s="257"/>
      <c r="N43" s="257"/>
      <c r="O43" s="257"/>
      <c r="P43" s="257"/>
      <c r="Q43" s="257"/>
      <c r="R43" s="257"/>
      <c r="S43" s="257"/>
      <c r="T43" s="257"/>
      <c r="U43" s="257"/>
      <c r="V43" s="257"/>
    </row>
    <row r="44" spans="1:22" s="254" customFormat="1" ht="40.5" customHeight="1">
      <c r="D44" s="257"/>
      <c r="E44" s="257"/>
      <c r="F44" s="257"/>
      <c r="G44" s="257"/>
      <c r="H44" s="257"/>
      <c r="I44" s="257"/>
      <c r="J44" s="257"/>
      <c r="K44" s="257"/>
      <c r="L44" s="257"/>
      <c r="M44" s="257"/>
      <c r="N44" s="257"/>
      <c r="O44" s="257"/>
      <c r="P44" s="257"/>
      <c r="Q44" s="257"/>
      <c r="R44" s="257"/>
      <c r="S44" s="257"/>
      <c r="T44" s="257"/>
      <c r="U44" s="257"/>
      <c r="V44" s="257"/>
    </row>
    <row r="45" spans="1:22" s="254" customFormat="1" ht="40.5" customHeight="1">
      <c r="D45" s="257"/>
      <c r="E45" s="257"/>
      <c r="F45" s="257"/>
      <c r="G45" s="257"/>
      <c r="H45" s="257"/>
      <c r="I45" s="257"/>
      <c r="J45" s="257"/>
      <c r="K45" s="257"/>
      <c r="L45" s="257"/>
      <c r="M45" s="257"/>
      <c r="N45" s="257"/>
      <c r="O45" s="257"/>
      <c r="P45" s="257"/>
      <c r="Q45" s="257"/>
      <c r="R45" s="257"/>
      <c r="S45" s="257"/>
      <c r="T45" s="257"/>
      <c r="U45" s="257"/>
      <c r="V45" s="257"/>
    </row>
    <row r="46" spans="1:22" s="254" customFormat="1" ht="40.5" customHeight="1">
      <c r="D46" s="257"/>
      <c r="E46" s="257"/>
      <c r="F46" s="257"/>
      <c r="G46" s="257"/>
      <c r="H46" s="257"/>
      <c r="I46" s="257"/>
      <c r="J46" s="257"/>
      <c r="K46" s="257"/>
      <c r="L46" s="257"/>
      <c r="M46" s="257"/>
      <c r="N46" s="257"/>
      <c r="O46" s="257"/>
      <c r="P46" s="257"/>
      <c r="Q46" s="257"/>
      <c r="R46" s="257"/>
      <c r="S46" s="257"/>
      <c r="T46" s="257"/>
      <c r="U46" s="257"/>
      <c r="V46" s="257"/>
    </row>
  </sheetData>
  <mergeCells count="16">
    <mergeCell ref="O1:V1"/>
    <mergeCell ref="C1:N1"/>
    <mergeCell ref="A3:A6"/>
    <mergeCell ref="D33:V33"/>
    <mergeCell ref="A33:C33"/>
    <mergeCell ref="A32:C32"/>
    <mergeCell ref="B3:B6"/>
    <mergeCell ref="C4:C6"/>
    <mergeCell ref="D4:E5"/>
    <mergeCell ref="F4:G5"/>
    <mergeCell ref="R4:V5"/>
    <mergeCell ref="B2:V2"/>
    <mergeCell ref="C3:V3"/>
    <mergeCell ref="H4:Q4"/>
    <mergeCell ref="H5:L5"/>
    <mergeCell ref="M5:Q5"/>
  </mergeCells>
  <pageMargins left="0.70866141732283505" right="0.70866141732283505" top="0.74803149606299202" bottom="0.74803149606299202" header="0.31496062992126" footer="0.31496062992126"/>
  <pageSetup scale="5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sheetPr>
  <dimension ref="B2:W16"/>
  <sheetViews>
    <sheetView topLeftCell="B1" workbookViewId="0">
      <selection activeCell="C7" sqref="C7"/>
    </sheetView>
  </sheetViews>
  <sheetFormatPr baseColWidth="10" defaultRowHeight="15"/>
  <cols>
    <col min="2" max="2" width="4.42578125" customWidth="1"/>
    <col min="3" max="3" width="28.7109375" customWidth="1"/>
  </cols>
  <sheetData>
    <row r="2" spans="2:23">
      <c r="B2" s="263" t="s">
        <v>12</v>
      </c>
      <c r="C2" s="925" t="s">
        <v>505</v>
      </c>
      <c r="D2" s="926"/>
      <c r="E2" s="926"/>
      <c r="F2" s="926"/>
      <c r="G2" s="926"/>
      <c r="H2" s="926"/>
      <c r="I2" s="926"/>
      <c r="J2" s="926"/>
      <c r="K2" s="926"/>
      <c r="L2" s="926"/>
      <c r="M2" s="926"/>
      <c r="N2" s="926"/>
      <c r="O2" s="926"/>
      <c r="P2" s="926"/>
      <c r="Q2" s="926"/>
      <c r="R2" s="926"/>
      <c r="S2" s="926"/>
      <c r="T2" s="926"/>
      <c r="U2" s="926"/>
      <c r="V2" s="926"/>
      <c r="W2" s="927"/>
    </row>
    <row r="3" spans="2:23">
      <c r="B3" s="924" t="s">
        <v>12</v>
      </c>
      <c r="C3" s="883" t="s">
        <v>279</v>
      </c>
      <c r="D3" s="883" t="s">
        <v>267</v>
      </c>
      <c r="E3" s="883"/>
      <c r="F3" s="883"/>
      <c r="G3" s="883"/>
      <c r="H3" s="883"/>
      <c r="I3" s="883"/>
      <c r="J3" s="883"/>
      <c r="K3" s="883"/>
      <c r="L3" s="883"/>
      <c r="M3" s="883"/>
      <c r="N3" s="883"/>
      <c r="O3" s="883"/>
      <c r="P3" s="883"/>
      <c r="Q3" s="883"/>
      <c r="R3" s="883"/>
      <c r="S3" s="883"/>
      <c r="T3" s="883"/>
      <c r="U3" s="883"/>
      <c r="V3" s="883"/>
      <c r="W3" s="883"/>
    </row>
    <row r="4" spans="2:23">
      <c r="B4" s="924"/>
      <c r="C4" s="883"/>
      <c r="D4" s="883" t="s">
        <v>557</v>
      </c>
      <c r="E4" s="883" t="s">
        <v>554</v>
      </c>
      <c r="F4" s="883"/>
      <c r="G4" s="883" t="s">
        <v>268</v>
      </c>
      <c r="H4" s="883"/>
      <c r="I4" s="928" t="s">
        <v>548</v>
      </c>
      <c r="J4" s="928"/>
      <c r="K4" s="928"/>
      <c r="L4" s="928"/>
      <c r="M4" s="928"/>
      <c r="N4" s="928"/>
      <c r="O4" s="928"/>
      <c r="P4" s="928"/>
      <c r="Q4" s="928"/>
      <c r="R4" s="928"/>
      <c r="S4" s="883" t="s">
        <v>269</v>
      </c>
      <c r="T4" s="883"/>
      <c r="U4" s="883"/>
      <c r="V4" s="883"/>
      <c r="W4" s="883"/>
    </row>
    <row r="5" spans="2:23">
      <c r="B5" s="924"/>
      <c r="C5" s="883"/>
      <c r="D5" s="883"/>
      <c r="E5" s="883"/>
      <c r="F5" s="883"/>
      <c r="G5" s="883"/>
      <c r="H5" s="883"/>
      <c r="I5" s="929" t="s">
        <v>63</v>
      </c>
      <c r="J5" s="929"/>
      <c r="K5" s="929"/>
      <c r="L5" s="929"/>
      <c r="M5" s="929"/>
      <c r="N5" s="929" t="s">
        <v>64</v>
      </c>
      <c r="O5" s="929"/>
      <c r="P5" s="929"/>
      <c r="Q5" s="929"/>
      <c r="R5" s="929"/>
      <c r="S5" s="883"/>
      <c r="T5" s="883"/>
      <c r="U5" s="883"/>
      <c r="V5" s="883"/>
      <c r="W5" s="883"/>
    </row>
    <row r="6" spans="2:23" ht="41.25" customHeight="1">
      <c r="B6" s="924"/>
      <c r="C6" s="883"/>
      <c r="D6" s="883"/>
      <c r="E6" s="390" t="s">
        <v>63</v>
      </c>
      <c r="F6" s="390" t="s">
        <v>64</v>
      </c>
      <c r="G6" s="390" t="s">
        <v>63</v>
      </c>
      <c r="H6" s="390" t="s">
        <v>64</v>
      </c>
      <c r="I6" s="391" t="s">
        <v>270</v>
      </c>
      <c r="J6" s="391" t="s">
        <v>271</v>
      </c>
      <c r="K6" s="391" t="s">
        <v>272</v>
      </c>
      <c r="L6" s="391" t="s">
        <v>273</v>
      </c>
      <c r="M6" s="391" t="s">
        <v>274</v>
      </c>
      <c r="N6" s="391" t="s">
        <v>270</v>
      </c>
      <c r="O6" s="391" t="s">
        <v>271</v>
      </c>
      <c r="P6" s="391" t="s">
        <v>272</v>
      </c>
      <c r="Q6" s="391" t="s">
        <v>273</v>
      </c>
      <c r="R6" s="391" t="s">
        <v>274</v>
      </c>
      <c r="S6" s="390" t="s">
        <v>270</v>
      </c>
      <c r="T6" s="390" t="s">
        <v>271</v>
      </c>
      <c r="U6" s="390" t="s">
        <v>272</v>
      </c>
      <c r="V6" s="390" t="s">
        <v>273</v>
      </c>
      <c r="W6" s="390" t="s">
        <v>274</v>
      </c>
    </row>
    <row r="7" spans="2:23" ht="33.75">
      <c r="B7" s="389">
        <v>1</v>
      </c>
      <c r="C7" s="392" t="s">
        <v>280</v>
      </c>
      <c r="D7" s="377" t="s">
        <v>69</v>
      </c>
      <c r="E7" s="249">
        <v>54387.0266625</v>
      </c>
      <c r="F7" s="249">
        <v>42301.020737500003</v>
      </c>
      <c r="G7" s="262">
        <v>43509.621330000002</v>
      </c>
      <c r="H7" s="262">
        <v>33840.816590000002</v>
      </c>
      <c r="I7" s="262">
        <v>54387.0266625</v>
      </c>
      <c r="J7" s="262">
        <v>54387.0266625</v>
      </c>
      <c r="K7" s="262">
        <v>43509.621330000002</v>
      </c>
      <c r="L7" s="262">
        <v>43509.621330000002</v>
      </c>
      <c r="M7" s="262">
        <v>43509.621330000002</v>
      </c>
      <c r="N7" s="262">
        <v>42301.020737500003</v>
      </c>
      <c r="O7" s="262">
        <v>42301.020737500003</v>
      </c>
      <c r="P7" s="262">
        <v>33840.816590000002</v>
      </c>
      <c r="Q7" s="262">
        <v>33840.816590000002</v>
      </c>
      <c r="R7" s="262">
        <v>33840.816590000002</v>
      </c>
      <c r="S7" s="359">
        <v>20</v>
      </c>
      <c r="T7" s="359">
        <v>40</v>
      </c>
      <c r="U7" s="359">
        <v>60</v>
      </c>
      <c r="V7" s="359">
        <v>80</v>
      </c>
      <c r="W7" s="359">
        <v>100</v>
      </c>
    </row>
    <row r="8" spans="2:23">
      <c r="B8" s="389">
        <v>2</v>
      </c>
      <c r="C8" s="275" t="s">
        <v>161</v>
      </c>
      <c r="D8" s="278" t="s">
        <v>69</v>
      </c>
      <c r="E8" s="264">
        <v>51858.526356000002</v>
      </c>
      <c r="F8" s="264">
        <v>40334.409388</v>
      </c>
      <c r="G8" s="262">
        <v>41486.821084800002</v>
      </c>
      <c r="H8" s="262">
        <v>32267.527510399999</v>
      </c>
      <c r="I8" s="262">
        <v>51858.526356000002</v>
      </c>
      <c r="J8" s="262">
        <v>51858.526356000002</v>
      </c>
      <c r="K8" s="262">
        <v>41486.821084800002</v>
      </c>
      <c r="L8" s="262">
        <v>41486.821084800002</v>
      </c>
      <c r="M8" s="262">
        <v>41486.821084800002</v>
      </c>
      <c r="N8" s="262">
        <v>40334.409388</v>
      </c>
      <c r="O8" s="262">
        <v>40334.409388</v>
      </c>
      <c r="P8" s="262">
        <v>32267.527510399999</v>
      </c>
      <c r="Q8" s="262">
        <v>32267.527510399999</v>
      </c>
      <c r="R8" s="262">
        <v>32267.527510399999</v>
      </c>
      <c r="S8" s="359">
        <v>20</v>
      </c>
      <c r="T8" s="359">
        <v>40</v>
      </c>
      <c r="U8" s="359">
        <v>60</v>
      </c>
      <c r="V8" s="359">
        <v>80</v>
      </c>
      <c r="W8" s="359">
        <v>100</v>
      </c>
    </row>
    <row r="9" spans="2:23" ht="24">
      <c r="B9" s="389">
        <v>3</v>
      </c>
      <c r="C9" s="393" t="s">
        <v>162</v>
      </c>
      <c r="D9" s="68" t="s">
        <v>69</v>
      </c>
      <c r="E9" s="261">
        <v>89627.1722955</v>
      </c>
      <c r="F9" s="259">
        <v>69710.022896499999</v>
      </c>
      <c r="G9" s="262">
        <v>71701.737836400003</v>
      </c>
      <c r="H9" s="262">
        <v>55768.018317200003</v>
      </c>
      <c r="I9" s="262">
        <v>89627.1722955</v>
      </c>
      <c r="J9" s="262">
        <v>89627.1722955</v>
      </c>
      <c r="K9" s="262">
        <v>71701.737836400003</v>
      </c>
      <c r="L9" s="262">
        <v>71701.737836400003</v>
      </c>
      <c r="M9" s="262">
        <v>71701.737836400003</v>
      </c>
      <c r="N9" s="262">
        <v>69710.022896499999</v>
      </c>
      <c r="O9" s="262">
        <v>69710.022896499999</v>
      </c>
      <c r="P9" s="262">
        <v>55768.018317200003</v>
      </c>
      <c r="Q9" s="262">
        <v>55768.018317200003</v>
      </c>
      <c r="R9" s="262">
        <v>55768.018317200003</v>
      </c>
      <c r="S9" s="362">
        <v>20</v>
      </c>
      <c r="T9" s="362">
        <v>40</v>
      </c>
      <c r="U9" s="362">
        <v>60</v>
      </c>
      <c r="V9" s="362">
        <v>80</v>
      </c>
      <c r="W9" s="362">
        <v>100</v>
      </c>
    </row>
    <row r="10" spans="2:23">
      <c r="B10" s="459">
        <v>4</v>
      </c>
      <c r="C10" s="455" t="s">
        <v>495</v>
      </c>
      <c r="D10" s="462" t="s">
        <v>527</v>
      </c>
      <c r="E10" s="456">
        <f>[2]PONEDERA!$E$33</f>
        <v>138728.02827061253</v>
      </c>
      <c r="F10" s="456">
        <f>[2]PONEDERA!$E$34</f>
        <v>107084.10784680249</v>
      </c>
      <c r="G10" s="457">
        <f>[2]PONEDERA!$I$33</f>
        <v>146878.8782960125</v>
      </c>
      <c r="H10" s="457">
        <f>[2]PONEDERA!$I$34</f>
        <v>113375.74562212251</v>
      </c>
      <c r="I10" s="457">
        <f>[2]PONEDERA!$E$33</f>
        <v>138728.02827061253</v>
      </c>
      <c r="J10" s="457">
        <f>[2]PONEDERA!$F$33</f>
        <v>141354.6209966875</v>
      </c>
      <c r="K10" s="457">
        <f>[2]PONEDERA!$G$33</f>
        <v>143425.04907080001</v>
      </c>
      <c r="L10" s="457">
        <f>[2]PONEDERA!$H$33</f>
        <v>145275.81547565002</v>
      </c>
      <c r="M10" s="457">
        <f>G10</f>
        <v>146878.8782960125</v>
      </c>
      <c r="N10" s="457">
        <f>[2]PONEDERA!$E$34</f>
        <v>107084.10784680249</v>
      </c>
      <c r="O10" s="457">
        <f>[2]PONEDERA!$F$34</f>
        <v>109111.57368953752</v>
      </c>
      <c r="P10" s="457">
        <f>[2]PONEDERA!$G$33</f>
        <v>143425.04907080001</v>
      </c>
      <c r="Q10" s="457">
        <f>[2]PONEDERA!$H$34</f>
        <v>112138.34209177</v>
      </c>
      <c r="R10" s="457">
        <f>H10</f>
        <v>113375.74562212251</v>
      </c>
      <c r="S10" s="458">
        <f>[2]PONEDERA!$E$35</f>
        <v>0</v>
      </c>
      <c r="T10" s="458">
        <f>[2]PONEDERA!$F$35</f>
        <v>10</v>
      </c>
      <c r="U10" s="458">
        <f>[2]PONEDERA!$G$35</f>
        <v>10</v>
      </c>
      <c r="V10" s="458">
        <f>[2]PONEDERA!$H$35</f>
        <v>10</v>
      </c>
      <c r="W10" s="458">
        <f>[2]PONEDERA!$I$35</f>
        <v>20</v>
      </c>
    </row>
    <row r="11" spans="2:23">
      <c r="B11" s="389">
        <v>5</v>
      </c>
      <c r="C11" s="366" t="s">
        <v>496</v>
      </c>
      <c r="D11" s="68" t="s">
        <v>69</v>
      </c>
      <c r="E11" s="384" t="s">
        <v>276</v>
      </c>
      <c r="F11" s="384" t="s">
        <v>276</v>
      </c>
      <c r="G11" s="262">
        <v>0</v>
      </c>
      <c r="H11" s="262">
        <v>0</v>
      </c>
      <c r="I11" s="262">
        <v>0</v>
      </c>
      <c r="J11" s="262">
        <v>0</v>
      </c>
      <c r="K11" s="262">
        <v>0</v>
      </c>
      <c r="L11" s="262">
        <v>0</v>
      </c>
      <c r="M11" s="262">
        <v>0</v>
      </c>
      <c r="N11" s="262">
        <v>0</v>
      </c>
      <c r="O11" s="262">
        <v>0</v>
      </c>
      <c r="P11" s="262">
        <v>0</v>
      </c>
      <c r="Q11" s="262">
        <v>0</v>
      </c>
      <c r="R11" s="262">
        <v>0</v>
      </c>
      <c r="S11" s="363" t="s">
        <v>275</v>
      </c>
      <c r="T11" s="363" t="s">
        <v>275</v>
      </c>
      <c r="U11" s="363" t="s">
        <v>275</v>
      </c>
      <c r="V11" s="363" t="s">
        <v>275</v>
      </c>
      <c r="W11" s="363" t="s">
        <v>275</v>
      </c>
    </row>
    <row r="12" spans="2:23" ht="22.5">
      <c r="B12" s="389">
        <v>6</v>
      </c>
      <c r="C12" s="365" t="s">
        <v>497</v>
      </c>
      <c r="D12" s="68" t="s">
        <v>69</v>
      </c>
      <c r="E12" s="384" t="s">
        <v>276</v>
      </c>
      <c r="F12" s="384" t="s">
        <v>276</v>
      </c>
      <c r="G12" s="262">
        <v>0</v>
      </c>
      <c r="H12" s="262">
        <v>0</v>
      </c>
      <c r="I12" s="262">
        <v>0</v>
      </c>
      <c r="J12" s="262">
        <v>0</v>
      </c>
      <c r="K12" s="262">
        <v>0</v>
      </c>
      <c r="L12" s="262">
        <v>0</v>
      </c>
      <c r="M12" s="262">
        <v>0</v>
      </c>
      <c r="N12" s="262">
        <v>0</v>
      </c>
      <c r="O12" s="262">
        <v>0</v>
      </c>
      <c r="P12" s="262">
        <v>0</v>
      </c>
      <c r="Q12" s="262">
        <v>0</v>
      </c>
      <c r="R12" s="262">
        <v>0</v>
      </c>
      <c r="S12" s="363" t="s">
        <v>275</v>
      </c>
      <c r="T12" s="363" t="s">
        <v>275</v>
      </c>
      <c r="U12" s="363" t="s">
        <v>275</v>
      </c>
      <c r="V12" s="363" t="s">
        <v>275</v>
      </c>
      <c r="W12" s="363" t="s">
        <v>275</v>
      </c>
    </row>
    <row r="13" spans="2:23" ht="22.5">
      <c r="B13" s="389">
        <v>7</v>
      </c>
      <c r="C13" s="367" t="s">
        <v>498</v>
      </c>
      <c r="D13" s="68" t="s">
        <v>69</v>
      </c>
      <c r="E13" s="266">
        <v>2565.7343999999998</v>
      </c>
      <c r="F13" s="266">
        <v>2054.2464</v>
      </c>
      <c r="G13" s="262">
        <v>1282.8671999999999</v>
      </c>
      <c r="H13" s="262">
        <v>1027.1232</v>
      </c>
      <c r="I13" s="262">
        <f>M13*1.2</f>
        <v>1539.4406399999998</v>
      </c>
      <c r="J13" s="262">
        <f t="shared" ref="J13:L14" si="0">I13</f>
        <v>1539.4406399999998</v>
      </c>
      <c r="K13" s="262">
        <f t="shared" si="0"/>
        <v>1539.4406399999998</v>
      </c>
      <c r="L13" s="262">
        <f t="shared" si="0"/>
        <v>1539.4406399999998</v>
      </c>
      <c r="M13" s="262">
        <f>G13</f>
        <v>1282.8671999999999</v>
      </c>
      <c r="N13" s="262">
        <f>R13*1.2</f>
        <v>1232.54784</v>
      </c>
      <c r="O13" s="262">
        <f t="shared" ref="O13:Q14" si="1">N13</f>
        <v>1232.54784</v>
      </c>
      <c r="P13" s="262">
        <f t="shared" si="1"/>
        <v>1232.54784</v>
      </c>
      <c r="Q13" s="262">
        <f t="shared" si="1"/>
        <v>1232.54784</v>
      </c>
      <c r="R13" s="262">
        <f>H13</f>
        <v>1027.1232</v>
      </c>
      <c r="S13" s="363" t="s">
        <v>275</v>
      </c>
      <c r="T13" s="363" t="s">
        <v>275</v>
      </c>
      <c r="U13" s="363" t="s">
        <v>275</v>
      </c>
      <c r="V13" s="363" t="s">
        <v>275</v>
      </c>
      <c r="W13" s="363" t="s">
        <v>275</v>
      </c>
    </row>
    <row r="14" spans="2:23">
      <c r="B14" s="389">
        <v>8</v>
      </c>
      <c r="C14" s="365" t="s">
        <v>499</v>
      </c>
      <c r="D14" s="68" t="s">
        <v>69</v>
      </c>
      <c r="E14" s="266">
        <v>462.72</v>
      </c>
      <c r="F14" s="266">
        <v>602.76</v>
      </c>
      <c r="G14" s="262">
        <v>370.17600000000004</v>
      </c>
      <c r="H14" s="262">
        <v>482.20800000000003</v>
      </c>
      <c r="I14" s="262">
        <f>M14*1.2</f>
        <v>444.21120000000002</v>
      </c>
      <c r="J14" s="262">
        <f t="shared" si="0"/>
        <v>444.21120000000002</v>
      </c>
      <c r="K14" s="262">
        <f t="shared" si="0"/>
        <v>444.21120000000002</v>
      </c>
      <c r="L14" s="262">
        <f t="shared" si="0"/>
        <v>444.21120000000002</v>
      </c>
      <c r="M14" s="262">
        <f>G14</f>
        <v>370.17600000000004</v>
      </c>
      <c r="N14" s="262">
        <f>R14*1.2</f>
        <v>578.64959999999996</v>
      </c>
      <c r="O14" s="262">
        <f t="shared" si="1"/>
        <v>578.64959999999996</v>
      </c>
      <c r="P14" s="262">
        <f t="shared" si="1"/>
        <v>578.64959999999996</v>
      </c>
      <c r="Q14" s="262">
        <f t="shared" si="1"/>
        <v>578.64959999999996</v>
      </c>
      <c r="R14" s="262">
        <f>H14</f>
        <v>482.20800000000003</v>
      </c>
      <c r="S14" s="363" t="s">
        <v>275</v>
      </c>
      <c r="T14" s="363" t="s">
        <v>275</v>
      </c>
      <c r="U14" s="363" t="s">
        <v>275</v>
      </c>
      <c r="V14" s="363" t="s">
        <v>275</v>
      </c>
      <c r="W14" s="363" t="s">
        <v>275</v>
      </c>
    </row>
    <row r="15" spans="2:23" ht="18" customHeight="1">
      <c r="B15" s="909" t="s">
        <v>277</v>
      </c>
      <c r="C15" s="909"/>
      <c r="D15" s="909"/>
      <c r="E15" s="387">
        <f t="shared" ref="E15:R15" si="2">SUM(E7:E14)</f>
        <v>337629.2079846125</v>
      </c>
      <c r="F15" s="387">
        <f t="shared" si="2"/>
        <v>262086.56726880249</v>
      </c>
      <c r="G15" s="387">
        <f t="shared" si="2"/>
        <v>305230.10174721247</v>
      </c>
      <c r="H15" s="387">
        <f t="shared" si="2"/>
        <v>236761.43923972253</v>
      </c>
      <c r="I15" s="387">
        <f t="shared" si="2"/>
        <v>336584.40542461252</v>
      </c>
      <c r="J15" s="387">
        <f t="shared" si="2"/>
        <v>339210.99815068749</v>
      </c>
      <c r="K15" s="387">
        <f t="shared" si="2"/>
        <v>302106.88116200001</v>
      </c>
      <c r="L15" s="387">
        <f t="shared" si="2"/>
        <v>303957.64756685001</v>
      </c>
      <c r="M15" s="387">
        <f t="shared" si="2"/>
        <v>305230.10174721247</v>
      </c>
      <c r="N15" s="387">
        <f t="shared" si="2"/>
        <v>261240.7583088025</v>
      </c>
      <c r="O15" s="387">
        <f t="shared" si="2"/>
        <v>263268.22415153752</v>
      </c>
      <c r="P15" s="387">
        <f t="shared" si="2"/>
        <v>267112.60892840003</v>
      </c>
      <c r="Q15" s="387">
        <f t="shared" si="2"/>
        <v>235825.90194937002</v>
      </c>
      <c r="R15" s="387">
        <f t="shared" si="2"/>
        <v>236761.43923972253</v>
      </c>
      <c r="S15" s="394"/>
      <c r="T15" s="394"/>
      <c r="U15" s="394"/>
      <c r="V15" s="394"/>
      <c r="W15" s="394"/>
    </row>
    <row r="16" spans="2:23" ht="15.75" customHeight="1">
      <c r="B16" s="889" t="s">
        <v>405</v>
      </c>
      <c r="C16" s="889"/>
      <c r="D16" s="889"/>
      <c r="E16" s="887" t="s">
        <v>278</v>
      </c>
      <c r="F16" s="887"/>
      <c r="G16" s="887"/>
      <c r="H16" s="887"/>
      <c r="I16" s="887"/>
      <c r="J16" s="887"/>
      <c r="K16" s="887"/>
      <c r="L16" s="887"/>
      <c r="M16" s="887"/>
      <c r="N16" s="887"/>
      <c r="O16" s="887"/>
      <c r="P16" s="887"/>
      <c r="Q16" s="887"/>
      <c r="R16" s="887"/>
      <c r="S16" s="887"/>
      <c r="T16" s="887"/>
      <c r="U16" s="887"/>
      <c r="V16" s="887"/>
      <c r="W16" s="887"/>
    </row>
  </sheetData>
  <mergeCells count="14">
    <mergeCell ref="B16:D16"/>
    <mergeCell ref="E16:W16"/>
    <mergeCell ref="B3:B6"/>
    <mergeCell ref="C2:W2"/>
    <mergeCell ref="C3:C6"/>
    <mergeCell ref="D3:W3"/>
    <mergeCell ref="D4:D6"/>
    <mergeCell ref="E4:F5"/>
    <mergeCell ref="G4:H5"/>
    <mergeCell ref="I4:R4"/>
    <mergeCell ref="S4:W5"/>
    <mergeCell ref="I5:M5"/>
    <mergeCell ref="N5:R5"/>
    <mergeCell ref="B15:D15"/>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499984740745262"/>
  </sheetPr>
  <dimension ref="A1:Y86"/>
  <sheetViews>
    <sheetView tabSelected="1" zoomScale="80" zoomScaleNormal="80" workbookViewId="0">
      <pane xSplit="2" ySplit="5" topLeftCell="C33" activePane="bottomRight" state="frozen"/>
      <selection pane="topRight"/>
      <selection pane="bottomLeft"/>
      <selection pane="bottomRight" activeCell="H47" sqref="H47"/>
    </sheetView>
  </sheetViews>
  <sheetFormatPr baseColWidth="10" defaultColWidth="11" defaultRowHeight="12.75"/>
  <cols>
    <col min="1" max="1" width="6" style="373" customWidth="1"/>
    <col min="2" max="2" width="62" style="373" customWidth="1"/>
    <col min="3" max="3" width="8.140625" style="373" customWidth="1"/>
    <col min="4" max="4" width="13.28515625" style="374" customWidth="1"/>
    <col min="5" max="5" width="15" style="374" customWidth="1"/>
    <col min="6" max="6" width="12.85546875" style="374" customWidth="1"/>
    <col min="7" max="7" width="13.28515625" style="374" customWidth="1"/>
    <col min="8" max="8" width="11.42578125" style="374" customWidth="1"/>
    <col min="9" max="9" width="11" style="374" customWidth="1"/>
    <col min="10" max="10" width="10.7109375" style="374" customWidth="1"/>
    <col min="11" max="11" width="10.42578125" style="374" customWidth="1"/>
    <col min="12" max="12" width="10" style="374" customWidth="1"/>
    <col min="13" max="13" width="12.28515625" style="374" customWidth="1"/>
    <col min="14" max="14" width="10.7109375" style="374" customWidth="1"/>
    <col min="15" max="15" width="10.5703125" style="374" customWidth="1"/>
    <col min="16" max="16" width="12" style="374" customWidth="1"/>
    <col min="17" max="17" width="12.7109375" style="374" customWidth="1"/>
    <col min="18" max="19" width="7.28515625" style="374" customWidth="1"/>
    <col min="20" max="20" width="7.85546875" style="374" customWidth="1"/>
    <col min="21" max="21" width="8" style="374" customWidth="1"/>
    <col min="22" max="22" width="8.42578125" style="374" customWidth="1"/>
    <col min="23" max="255" width="11.42578125" style="373"/>
    <col min="256" max="256" width="2.140625" style="373" customWidth="1"/>
    <col min="257" max="257" width="37.5703125" style="373" customWidth="1"/>
    <col min="258" max="258" width="43.85546875" style="373" customWidth="1"/>
    <col min="259" max="259" width="10.85546875" style="373" customWidth="1"/>
    <col min="260" max="278" width="9.85546875" style="373" customWidth="1"/>
    <col min="279" max="511" width="11.42578125" style="373"/>
    <col min="512" max="512" width="2.140625" style="373" customWidth="1"/>
    <col min="513" max="513" width="37.5703125" style="373" customWidth="1"/>
    <col min="514" max="514" width="43.85546875" style="373" customWidth="1"/>
    <col min="515" max="515" width="10.85546875" style="373" customWidth="1"/>
    <col min="516" max="534" width="9.85546875" style="373" customWidth="1"/>
    <col min="535" max="767" width="11.42578125" style="373"/>
    <col min="768" max="768" width="2.140625" style="373" customWidth="1"/>
    <col min="769" max="769" width="37.5703125" style="373" customWidth="1"/>
    <col min="770" max="770" width="43.85546875" style="373" customWidth="1"/>
    <col min="771" max="771" width="10.85546875" style="373" customWidth="1"/>
    <col min="772" max="790" width="9.85546875" style="373" customWidth="1"/>
    <col min="791" max="1023" width="11.42578125" style="373"/>
    <col min="1024" max="1024" width="2.140625" style="373" customWidth="1"/>
    <col min="1025" max="1025" width="37.5703125" style="373" customWidth="1"/>
    <col min="1026" max="1026" width="43.85546875" style="373" customWidth="1"/>
    <col min="1027" max="1027" width="10.85546875" style="373" customWidth="1"/>
    <col min="1028" max="1046" width="9.85546875" style="373" customWidth="1"/>
    <col min="1047" max="1279" width="11.42578125" style="373"/>
    <col min="1280" max="1280" width="2.140625" style="373" customWidth="1"/>
    <col min="1281" max="1281" width="37.5703125" style="373" customWidth="1"/>
    <col min="1282" max="1282" width="43.85546875" style="373" customWidth="1"/>
    <col min="1283" max="1283" width="10.85546875" style="373" customWidth="1"/>
    <col min="1284" max="1302" width="9.85546875" style="373" customWidth="1"/>
    <col min="1303" max="1535" width="11.42578125" style="373"/>
    <col min="1536" max="1536" width="2.140625" style="373" customWidth="1"/>
    <col min="1537" max="1537" width="37.5703125" style="373" customWidth="1"/>
    <col min="1538" max="1538" width="43.85546875" style="373" customWidth="1"/>
    <col min="1539" max="1539" width="10.85546875" style="373" customWidth="1"/>
    <col min="1540" max="1558" width="9.85546875" style="373" customWidth="1"/>
    <col min="1559" max="1791" width="11.42578125" style="373"/>
    <col min="1792" max="1792" width="2.140625" style="373" customWidth="1"/>
    <col min="1793" max="1793" width="37.5703125" style="373" customWidth="1"/>
    <col min="1794" max="1794" width="43.85546875" style="373" customWidth="1"/>
    <col min="1795" max="1795" width="10.85546875" style="373" customWidth="1"/>
    <col min="1796" max="1814" width="9.85546875" style="373" customWidth="1"/>
    <col min="1815" max="2047" width="11.42578125" style="373"/>
    <col min="2048" max="2048" width="2.140625" style="373" customWidth="1"/>
    <col min="2049" max="2049" width="37.5703125" style="373" customWidth="1"/>
    <col min="2050" max="2050" width="43.85546875" style="373" customWidth="1"/>
    <col min="2051" max="2051" width="10.85546875" style="373" customWidth="1"/>
    <col min="2052" max="2070" width="9.85546875" style="373" customWidth="1"/>
    <col min="2071" max="2303" width="11.42578125" style="373"/>
    <col min="2304" max="2304" width="2.140625" style="373" customWidth="1"/>
    <col min="2305" max="2305" width="37.5703125" style="373" customWidth="1"/>
    <col min="2306" max="2306" width="43.85546875" style="373" customWidth="1"/>
    <col min="2307" max="2307" width="10.85546875" style="373" customWidth="1"/>
    <col min="2308" max="2326" width="9.85546875" style="373" customWidth="1"/>
    <col min="2327" max="2559" width="11.42578125" style="373"/>
    <col min="2560" max="2560" width="2.140625" style="373" customWidth="1"/>
    <col min="2561" max="2561" width="37.5703125" style="373" customWidth="1"/>
    <col min="2562" max="2562" width="43.85546875" style="373" customWidth="1"/>
    <col min="2563" max="2563" width="10.85546875" style="373" customWidth="1"/>
    <col min="2564" max="2582" width="9.85546875" style="373" customWidth="1"/>
    <col min="2583" max="2815" width="11.42578125" style="373"/>
    <col min="2816" max="2816" width="2.140625" style="373" customWidth="1"/>
    <col min="2817" max="2817" width="37.5703125" style="373" customWidth="1"/>
    <col min="2818" max="2818" width="43.85546875" style="373" customWidth="1"/>
    <col min="2819" max="2819" width="10.85546875" style="373" customWidth="1"/>
    <col min="2820" max="2838" width="9.85546875" style="373" customWidth="1"/>
    <col min="2839" max="3071" width="11.42578125" style="373"/>
    <col min="3072" max="3072" width="2.140625" style="373" customWidth="1"/>
    <col min="3073" max="3073" width="37.5703125" style="373" customWidth="1"/>
    <col min="3074" max="3074" width="43.85546875" style="373" customWidth="1"/>
    <col min="3075" max="3075" width="10.85546875" style="373" customWidth="1"/>
    <col min="3076" max="3094" width="9.85546875" style="373" customWidth="1"/>
    <col min="3095" max="3327" width="11.42578125" style="373"/>
    <col min="3328" max="3328" width="2.140625" style="373" customWidth="1"/>
    <col min="3329" max="3329" width="37.5703125" style="373" customWidth="1"/>
    <col min="3330" max="3330" width="43.85546875" style="373" customWidth="1"/>
    <col min="3331" max="3331" width="10.85546875" style="373" customWidth="1"/>
    <col min="3332" max="3350" width="9.85546875" style="373" customWidth="1"/>
    <col min="3351" max="3583" width="11.42578125" style="373"/>
    <col min="3584" max="3584" width="2.140625" style="373" customWidth="1"/>
    <col min="3585" max="3585" width="37.5703125" style="373" customWidth="1"/>
    <col min="3586" max="3586" width="43.85546875" style="373" customWidth="1"/>
    <col min="3587" max="3587" width="10.85546875" style="373" customWidth="1"/>
    <col min="3588" max="3606" width="9.85546875" style="373" customWidth="1"/>
    <col min="3607" max="3839" width="11.42578125" style="373"/>
    <col min="3840" max="3840" width="2.140625" style="373" customWidth="1"/>
    <col min="3841" max="3841" width="37.5703125" style="373" customWidth="1"/>
    <col min="3842" max="3842" width="43.85546875" style="373" customWidth="1"/>
    <col min="3843" max="3843" width="10.85546875" style="373" customWidth="1"/>
    <col min="3844" max="3862" width="9.85546875" style="373" customWidth="1"/>
    <col min="3863" max="4095" width="11.42578125" style="373"/>
    <col min="4096" max="4096" width="2.140625" style="373" customWidth="1"/>
    <col min="4097" max="4097" width="37.5703125" style="373" customWidth="1"/>
    <col min="4098" max="4098" width="43.85546875" style="373" customWidth="1"/>
    <col min="4099" max="4099" width="10.85546875" style="373" customWidth="1"/>
    <col min="4100" max="4118" width="9.85546875" style="373" customWidth="1"/>
    <col min="4119" max="4351" width="11.42578125" style="373"/>
    <col min="4352" max="4352" width="2.140625" style="373" customWidth="1"/>
    <col min="4353" max="4353" width="37.5703125" style="373" customWidth="1"/>
    <col min="4354" max="4354" width="43.85546875" style="373" customWidth="1"/>
    <col min="4355" max="4355" width="10.85546875" style="373" customWidth="1"/>
    <col min="4356" max="4374" width="9.85546875" style="373" customWidth="1"/>
    <col min="4375" max="4607" width="11.42578125" style="373"/>
    <col min="4608" max="4608" width="2.140625" style="373" customWidth="1"/>
    <col min="4609" max="4609" width="37.5703125" style="373" customWidth="1"/>
    <col min="4610" max="4610" width="43.85546875" style="373" customWidth="1"/>
    <col min="4611" max="4611" width="10.85546875" style="373" customWidth="1"/>
    <col min="4612" max="4630" width="9.85546875" style="373" customWidth="1"/>
    <col min="4631" max="4863" width="11.42578125" style="373"/>
    <col min="4864" max="4864" width="2.140625" style="373" customWidth="1"/>
    <col min="4865" max="4865" width="37.5703125" style="373" customWidth="1"/>
    <col min="4866" max="4866" width="43.85546875" style="373" customWidth="1"/>
    <col min="4867" max="4867" width="10.85546875" style="373" customWidth="1"/>
    <col min="4868" max="4886" width="9.85546875" style="373" customWidth="1"/>
    <col min="4887" max="5119" width="11.42578125" style="373"/>
    <col min="5120" max="5120" width="2.140625" style="373" customWidth="1"/>
    <col min="5121" max="5121" width="37.5703125" style="373" customWidth="1"/>
    <col min="5122" max="5122" width="43.85546875" style="373" customWidth="1"/>
    <col min="5123" max="5123" width="10.85546875" style="373" customWidth="1"/>
    <col min="5124" max="5142" width="9.85546875" style="373" customWidth="1"/>
    <col min="5143" max="5375" width="11.42578125" style="373"/>
    <col min="5376" max="5376" width="2.140625" style="373" customWidth="1"/>
    <col min="5377" max="5377" width="37.5703125" style="373" customWidth="1"/>
    <col min="5378" max="5378" width="43.85546875" style="373" customWidth="1"/>
    <col min="5379" max="5379" width="10.85546875" style="373" customWidth="1"/>
    <col min="5380" max="5398" width="9.85546875" style="373" customWidth="1"/>
    <col min="5399" max="5631" width="11.42578125" style="373"/>
    <col min="5632" max="5632" width="2.140625" style="373" customWidth="1"/>
    <col min="5633" max="5633" width="37.5703125" style="373" customWidth="1"/>
    <col min="5634" max="5634" width="43.85546875" style="373" customWidth="1"/>
    <col min="5635" max="5635" width="10.85546875" style="373" customWidth="1"/>
    <col min="5636" max="5654" width="9.85546875" style="373" customWidth="1"/>
    <col min="5655" max="5887" width="11.42578125" style="373"/>
    <col min="5888" max="5888" width="2.140625" style="373" customWidth="1"/>
    <col min="5889" max="5889" width="37.5703125" style="373" customWidth="1"/>
    <col min="5890" max="5890" width="43.85546875" style="373" customWidth="1"/>
    <col min="5891" max="5891" width="10.85546875" style="373" customWidth="1"/>
    <col min="5892" max="5910" width="9.85546875" style="373" customWidth="1"/>
    <col min="5911" max="6143" width="11.42578125" style="373"/>
    <col min="6144" max="6144" width="2.140625" style="373" customWidth="1"/>
    <col min="6145" max="6145" width="37.5703125" style="373" customWidth="1"/>
    <col min="6146" max="6146" width="43.85546875" style="373" customWidth="1"/>
    <col min="6147" max="6147" width="10.85546875" style="373" customWidth="1"/>
    <col min="6148" max="6166" width="9.85546875" style="373" customWidth="1"/>
    <col min="6167" max="6399" width="11.42578125" style="373"/>
    <col min="6400" max="6400" width="2.140625" style="373" customWidth="1"/>
    <col min="6401" max="6401" width="37.5703125" style="373" customWidth="1"/>
    <col min="6402" max="6402" width="43.85546875" style="373" customWidth="1"/>
    <col min="6403" max="6403" width="10.85546875" style="373" customWidth="1"/>
    <col min="6404" max="6422" width="9.85546875" style="373" customWidth="1"/>
    <col min="6423" max="6655" width="11.42578125" style="373"/>
    <col min="6656" max="6656" width="2.140625" style="373" customWidth="1"/>
    <col min="6657" max="6657" width="37.5703125" style="373" customWidth="1"/>
    <col min="6658" max="6658" width="43.85546875" style="373" customWidth="1"/>
    <col min="6659" max="6659" width="10.85546875" style="373" customWidth="1"/>
    <col min="6660" max="6678" width="9.85546875" style="373" customWidth="1"/>
    <col min="6679" max="6911" width="11.42578125" style="373"/>
    <col min="6912" max="6912" width="2.140625" style="373" customWidth="1"/>
    <col min="6913" max="6913" width="37.5703125" style="373" customWidth="1"/>
    <col min="6914" max="6914" width="43.85546875" style="373" customWidth="1"/>
    <col min="6915" max="6915" width="10.85546875" style="373" customWidth="1"/>
    <col min="6916" max="6934" width="9.85546875" style="373" customWidth="1"/>
    <col min="6935" max="7167" width="11.42578125" style="373"/>
    <col min="7168" max="7168" width="2.140625" style="373" customWidth="1"/>
    <col min="7169" max="7169" width="37.5703125" style="373" customWidth="1"/>
    <col min="7170" max="7170" width="43.85546875" style="373" customWidth="1"/>
    <col min="7171" max="7171" width="10.85546875" style="373" customWidth="1"/>
    <col min="7172" max="7190" width="9.85546875" style="373" customWidth="1"/>
    <col min="7191" max="7423" width="11.42578125" style="373"/>
    <col min="7424" max="7424" width="2.140625" style="373" customWidth="1"/>
    <col min="7425" max="7425" width="37.5703125" style="373" customWidth="1"/>
    <col min="7426" max="7426" width="43.85546875" style="373" customWidth="1"/>
    <col min="7427" max="7427" width="10.85546875" style="373" customWidth="1"/>
    <col min="7428" max="7446" width="9.85546875" style="373" customWidth="1"/>
    <col min="7447" max="7679" width="11.42578125" style="373"/>
    <col min="7680" max="7680" width="2.140625" style="373" customWidth="1"/>
    <col min="7681" max="7681" width="37.5703125" style="373" customWidth="1"/>
    <col min="7682" max="7682" width="43.85546875" style="373" customWidth="1"/>
    <col min="7683" max="7683" width="10.85546875" style="373" customWidth="1"/>
    <col min="7684" max="7702" width="9.85546875" style="373" customWidth="1"/>
    <col min="7703" max="7935" width="11.42578125" style="373"/>
    <col min="7936" max="7936" width="2.140625" style="373" customWidth="1"/>
    <col min="7937" max="7937" width="37.5703125" style="373" customWidth="1"/>
    <col min="7938" max="7938" width="43.85546875" style="373" customWidth="1"/>
    <col min="7939" max="7939" width="10.85546875" style="373" customWidth="1"/>
    <col min="7940" max="7958" width="9.85546875" style="373" customWidth="1"/>
    <col min="7959" max="8191" width="11.42578125" style="373"/>
    <col min="8192" max="8192" width="2.140625" style="373" customWidth="1"/>
    <col min="8193" max="8193" width="37.5703125" style="373" customWidth="1"/>
    <col min="8194" max="8194" width="43.85546875" style="373" customWidth="1"/>
    <col min="8195" max="8195" width="10.85546875" style="373" customWidth="1"/>
    <col min="8196" max="8214" width="9.85546875" style="373" customWidth="1"/>
    <col min="8215" max="8447" width="11.42578125" style="373"/>
    <col min="8448" max="8448" width="2.140625" style="373" customWidth="1"/>
    <col min="8449" max="8449" width="37.5703125" style="373" customWidth="1"/>
    <col min="8450" max="8450" width="43.85546875" style="373" customWidth="1"/>
    <col min="8451" max="8451" width="10.85546875" style="373" customWidth="1"/>
    <col min="8452" max="8470" width="9.85546875" style="373" customWidth="1"/>
    <col min="8471" max="8703" width="11.42578125" style="373"/>
    <col min="8704" max="8704" width="2.140625" style="373" customWidth="1"/>
    <col min="8705" max="8705" width="37.5703125" style="373" customWidth="1"/>
    <col min="8706" max="8706" width="43.85546875" style="373" customWidth="1"/>
    <col min="8707" max="8707" width="10.85546875" style="373" customWidth="1"/>
    <col min="8708" max="8726" width="9.85546875" style="373" customWidth="1"/>
    <col min="8727" max="8959" width="11.42578125" style="373"/>
    <col min="8960" max="8960" width="2.140625" style="373" customWidth="1"/>
    <col min="8961" max="8961" width="37.5703125" style="373" customWidth="1"/>
    <col min="8962" max="8962" width="43.85546875" style="373" customWidth="1"/>
    <col min="8963" max="8963" width="10.85546875" style="373" customWidth="1"/>
    <col min="8964" max="8982" width="9.85546875" style="373" customWidth="1"/>
    <col min="8983" max="9215" width="11.42578125" style="373"/>
    <col min="9216" max="9216" width="2.140625" style="373" customWidth="1"/>
    <col min="9217" max="9217" width="37.5703125" style="373" customWidth="1"/>
    <col min="9218" max="9218" width="43.85546875" style="373" customWidth="1"/>
    <col min="9219" max="9219" width="10.85546875" style="373" customWidth="1"/>
    <col min="9220" max="9238" width="9.85546875" style="373" customWidth="1"/>
    <col min="9239" max="9471" width="11.42578125" style="373"/>
    <col min="9472" max="9472" width="2.140625" style="373" customWidth="1"/>
    <col min="9473" max="9473" width="37.5703125" style="373" customWidth="1"/>
    <col min="9474" max="9474" width="43.85546875" style="373" customWidth="1"/>
    <col min="9475" max="9475" width="10.85546875" style="373" customWidth="1"/>
    <col min="9476" max="9494" width="9.85546875" style="373" customWidth="1"/>
    <col min="9495" max="9727" width="11.42578125" style="373"/>
    <col min="9728" max="9728" width="2.140625" style="373" customWidth="1"/>
    <col min="9729" max="9729" width="37.5703125" style="373" customWidth="1"/>
    <col min="9730" max="9730" width="43.85546875" style="373" customWidth="1"/>
    <col min="9731" max="9731" width="10.85546875" style="373" customWidth="1"/>
    <col min="9732" max="9750" width="9.85546875" style="373" customWidth="1"/>
    <col min="9751" max="9983" width="11.42578125" style="373"/>
    <col min="9984" max="9984" width="2.140625" style="373" customWidth="1"/>
    <col min="9985" max="9985" width="37.5703125" style="373" customWidth="1"/>
    <col min="9986" max="9986" width="43.85546875" style="373" customWidth="1"/>
    <col min="9987" max="9987" width="10.85546875" style="373" customWidth="1"/>
    <col min="9988" max="10006" width="9.85546875" style="373" customWidth="1"/>
    <col min="10007" max="10239" width="11.42578125" style="373"/>
    <col min="10240" max="10240" width="2.140625" style="373" customWidth="1"/>
    <col min="10241" max="10241" width="37.5703125" style="373" customWidth="1"/>
    <col min="10242" max="10242" width="43.85546875" style="373" customWidth="1"/>
    <col min="10243" max="10243" width="10.85546875" style="373" customWidth="1"/>
    <col min="10244" max="10262" width="9.85546875" style="373" customWidth="1"/>
    <col min="10263" max="10495" width="11.42578125" style="373"/>
    <col min="10496" max="10496" width="2.140625" style="373" customWidth="1"/>
    <col min="10497" max="10497" width="37.5703125" style="373" customWidth="1"/>
    <col min="10498" max="10498" width="43.85546875" style="373" customWidth="1"/>
    <col min="10499" max="10499" width="10.85546875" style="373" customWidth="1"/>
    <col min="10500" max="10518" width="9.85546875" style="373" customWidth="1"/>
    <col min="10519" max="10751" width="11.42578125" style="373"/>
    <col min="10752" max="10752" width="2.140625" style="373" customWidth="1"/>
    <col min="10753" max="10753" width="37.5703125" style="373" customWidth="1"/>
    <col min="10754" max="10754" width="43.85546875" style="373" customWidth="1"/>
    <col min="10755" max="10755" width="10.85546875" style="373" customWidth="1"/>
    <col min="10756" max="10774" width="9.85546875" style="373" customWidth="1"/>
    <col min="10775" max="11007" width="11.42578125" style="373"/>
    <col min="11008" max="11008" width="2.140625" style="373" customWidth="1"/>
    <col min="11009" max="11009" width="37.5703125" style="373" customWidth="1"/>
    <col min="11010" max="11010" width="43.85546875" style="373" customWidth="1"/>
    <col min="11011" max="11011" width="10.85546875" style="373" customWidth="1"/>
    <col min="11012" max="11030" width="9.85546875" style="373" customWidth="1"/>
    <col min="11031" max="11263" width="11.42578125" style="373"/>
    <col min="11264" max="11264" width="2.140625" style="373" customWidth="1"/>
    <col min="11265" max="11265" width="37.5703125" style="373" customWidth="1"/>
    <col min="11266" max="11266" width="43.85546875" style="373" customWidth="1"/>
    <col min="11267" max="11267" width="10.85546875" style="373" customWidth="1"/>
    <col min="11268" max="11286" width="9.85546875" style="373" customWidth="1"/>
    <col min="11287" max="11519" width="11.42578125" style="373"/>
    <col min="11520" max="11520" width="2.140625" style="373" customWidth="1"/>
    <col min="11521" max="11521" width="37.5703125" style="373" customWidth="1"/>
    <col min="11522" max="11522" width="43.85546875" style="373" customWidth="1"/>
    <col min="11523" max="11523" width="10.85546875" style="373" customWidth="1"/>
    <col min="11524" max="11542" width="9.85546875" style="373" customWidth="1"/>
    <col min="11543" max="11775" width="11.42578125" style="373"/>
    <col min="11776" max="11776" width="2.140625" style="373" customWidth="1"/>
    <col min="11777" max="11777" width="37.5703125" style="373" customWidth="1"/>
    <col min="11778" max="11778" width="43.85546875" style="373" customWidth="1"/>
    <col min="11779" max="11779" width="10.85546875" style="373" customWidth="1"/>
    <col min="11780" max="11798" width="9.85546875" style="373" customWidth="1"/>
    <col min="11799" max="12031" width="11.42578125" style="373"/>
    <col min="12032" max="12032" width="2.140625" style="373" customWidth="1"/>
    <col min="12033" max="12033" width="37.5703125" style="373" customWidth="1"/>
    <col min="12034" max="12034" width="43.85546875" style="373" customWidth="1"/>
    <col min="12035" max="12035" width="10.85546875" style="373" customWidth="1"/>
    <col min="12036" max="12054" width="9.85546875" style="373" customWidth="1"/>
    <col min="12055" max="12287" width="11.42578125" style="373"/>
    <col min="12288" max="12288" width="2.140625" style="373" customWidth="1"/>
    <col min="12289" max="12289" width="37.5703125" style="373" customWidth="1"/>
    <col min="12290" max="12290" width="43.85546875" style="373" customWidth="1"/>
    <col min="12291" max="12291" width="10.85546875" style="373" customWidth="1"/>
    <col min="12292" max="12310" width="9.85546875" style="373" customWidth="1"/>
    <col min="12311" max="12543" width="11.42578125" style="373"/>
    <col min="12544" max="12544" width="2.140625" style="373" customWidth="1"/>
    <col min="12545" max="12545" width="37.5703125" style="373" customWidth="1"/>
    <col min="12546" max="12546" width="43.85546875" style="373" customWidth="1"/>
    <col min="12547" max="12547" width="10.85546875" style="373" customWidth="1"/>
    <col min="12548" max="12566" width="9.85546875" style="373" customWidth="1"/>
    <col min="12567" max="12799" width="11.42578125" style="373"/>
    <col min="12800" max="12800" width="2.140625" style="373" customWidth="1"/>
    <col min="12801" max="12801" width="37.5703125" style="373" customWidth="1"/>
    <col min="12802" max="12802" width="43.85546875" style="373" customWidth="1"/>
    <col min="12803" max="12803" width="10.85546875" style="373" customWidth="1"/>
    <col min="12804" max="12822" width="9.85546875" style="373" customWidth="1"/>
    <col min="12823" max="13055" width="11.42578125" style="373"/>
    <col min="13056" max="13056" width="2.140625" style="373" customWidth="1"/>
    <col min="13057" max="13057" width="37.5703125" style="373" customWidth="1"/>
    <col min="13058" max="13058" width="43.85546875" style="373" customWidth="1"/>
    <col min="13059" max="13059" width="10.85546875" style="373" customWidth="1"/>
    <col min="13060" max="13078" width="9.85546875" style="373" customWidth="1"/>
    <col min="13079" max="13311" width="11.42578125" style="373"/>
    <col min="13312" max="13312" width="2.140625" style="373" customWidth="1"/>
    <col min="13313" max="13313" width="37.5703125" style="373" customWidth="1"/>
    <col min="13314" max="13314" width="43.85546875" style="373" customWidth="1"/>
    <col min="13315" max="13315" width="10.85546875" style="373" customWidth="1"/>
    <col min="13316" max="13334" width="9.85546875" style="373" customWidth="1"/>
    <col min="13335" max="13567" width="11.42578125" style="373"/>
    <col min="13568" max="13568" width="2.140625" style="373" customWidth="1"/>
    <col min="13569" max="13569" width="37.5703125" style="373" customWidth="1"/>
    <col min="13570" max="13570" width="43.85546875" style="373" customWidth="1"/>
    <col min="13571" max="13571" width="10.85546875" style="373" customWidth="1"/>
    <col min="13572" max="13590" width="9.85546875" style="373" customWidth="1"/>
    <col min="13591" max="13823" width="11.42578125" style="373"/>
    <col min="13824" max="13824" width="2.140625" style="373" customWidth="1"/>
    <col min="13825" max="13825" width="37.5703125" style="373" customWidth="1"/>
    <col min="13826" max="13826" width="43.85546875" style="373" customWidth="1"/>
    <col min="13827" max="13827" width="10.85546875" style="373" customWidth="1"/>
    <col min="13828" max="13846" width="9.85546875" style="373" customWidth="1"/>
    <col min="13847" max="14079" width="11.42578125" style="373"/>
    <col min="14080" max="14080" width="2.140625" style="373" customWidth="1"/>
    <col min="14081" max="14081" width="37.5703125" style="373" customWidth="1"/>
    <col min="14082" max="14082" width="43.85546875" style="373" customWidth="1"/>
    <col min="14083" max="14083" width="10.85546875" style="373" customWidth="1"/>
    <col min="14084" max="14102" width="9.85546875" style="373" customWidth="1"/>
    <col min="14103" max="14335" width="11.42578125" style="373"/>
    <col min="14336" max="14336" width="2.140625" style="373" customWidth="1"/>
    <col min="14337" max="14337" width="37.5703125" style="373" customWidth="1"/>
    <col min="14338" max="14338" width="43.85546875" style="373" customWidth="1"/>
    <col min="14339" max="14339" width="10.85546875" style="373" customWidth="1"/>
    <col min="14340" max="14358" width="9.85546875" style="373" customWidth="1"/>
    <col min="14359" max="14591" width="11.42578125" style="373"/>
    <col min="14592" max="14592" width="2.140625" style="373" customWidth="1"/>
    <col min="14593" max="14593" width="37.5703125" style="373" customWidth="1"/>
    <col min="14594" max="14594" width="43.85546875" style="373" customWidth="1"/>
    <col min="14595" max="14595" width="10.85546875" style="373" customWidth="1"/>
    <col min="14596" max="14614" width="9.85546875" style="373" customWidth="1"/>
    <col min="14615" max="14847" width="11.42578125" style="373"/>
    <col min="14848" max="14848" width="2.140625" style="373" customWidth="1"/>
    <col min="14849" max="14849" width="37.5703125" style="373" customWidth="1"/>
    <col min="14850" max="14850" width="43.85546875" style="373" customWidth="1"/>
    <col min="14851" max="14851" width="10.85546875" style="373" customWidth="1"/>
    <col min="14852" max="14870" width="9.85546875" style="373" customWidth="1"/>
    <col min="14871" max="15103" width="11.42578125" style="373"/>
    <col min="15104" max="15104" width="2.140625" style="373" customWidth="1"/>
    <col min="15105" max="15105" width="37.5703125" style="373" customWidth="1"/>
    <col min="15106" max="15106" width="43.85546875" style="373" customWidth="1"/>
    <col min="15107" max="15107" width="10.85546875" style="373" customWidth="1"/>
    <col min="15108" max="15126" width="9.85546875" style="373" customWidth="1"/>
    <col min="15127" max="15359" width="11.42578125" style="373"/>
    <col min="15360" max="15360" width="2.140625" style="373" customWidth="1"/>
    <col min="15361" max="15361" width="37.5703125" style="373" customWidth="1"/>
    <col min="15362" max="15362" width="43.85546875" style="373" customWidth="1"/>
    <col min="15363" max="15363" width="10.85546875" style="373" customWidth="1"/>
    <col min="15364" max="15382" width="9.85546875" style="373" customWidth="1"/>
    <col min="15383" max="15615" width="11.42578125" style="373"/>
    <col min="15616" max="15616" width="2.140625" style="373" customWidth="1"/>
    <col min="15617" max="15617" width="37.5703125" style="373" customWidth="1"/>
    <col min="15618" max="15618" width="43.85546875" style="373" customWidth="1"/>
    <col min="15619" max="15619" width="10.85546875" style="373" customWidth="1"/>
    <col min="15620" max="15638" width="9.85546875" style="373" customWidth="1"/>
    <col min="15639" max="15871" width="11.42578125" style="373"/>
    <col min="15872" max="15872" width="2.140625" style="373" customWidth="1"/>
    <col min="15873" max="15873" width="37.5703125" style="373" customWidth="1"/>
    <col min="15874" max="15874" width="43.85546875" style="373" customWidth="1"/>
    <col min="15875" max="15875" width="10.85546875" style="373" customWidth="1"/>
    <col min="15876" max="15894" width="9.85546875" style="373" customWidth="1"/>
    <col min="15895" max="16127" width="11.42578125" style="373"/>
    <col min="16128" max="16128" width="2.140625" style="373" customWidth="1"/>
    <col min="16129" max="16129" width="37.5703125" style="373" customWidth="1"/>
    <col min="16130" max="16130" width="43.85546875" style="373" customWidth="1"/>
    <col min="16131" max="16131" width="10.85546875" style="373" customWidth="1"/>
    <col min="16132" max="16150" width="9.85546875" style="373" customWidth="1"/>
    <col min="16151" max="16384" width="11.42578125" style="373"/>
  </cols>
  <sheetData>
    <row r="1" spans="1:22" ht="94.5" customHeight="1" thickBot="1">
      <c r="B1" s="516"/>
      <c r="F1" s="963" t="s">
        <v>539</v>
      </c>
      <c r="G1" s="964"/>
      <c r="H1" s="964"/>
      <c r="I1" s="964"/>
      <c r="J1" s="964"/>
      <c r="K1" s="964"/>
      <c r="L1" s="964"/>
      <c r="M1" s="964"/>
      <c r="N1" s="964"/>
      <c r="O1" s="964"/>
      <c r="P1" s="964"/>
      <c r="Q1" s="965"/>
      <c r="R1" s="930"/>
      <c r="S1" s="931"/>
      <c r="T1" s="931"/>
      <c r="U1" s="931"/>
      <c r="V1" s="932"/>
    </row>
    <row r="2" spans="1:22" s="375" customFormat="1" ht="17.25" customHeight="1" thickBot="1">
      <c r="A2" s="937" t="s">
        <v>12</v>
      </c>
      <c r="B2" s="940" t="s">
        <v>265</v>
      </c>
      <c r="C2" s="943" t="s">
        <v>523</v>
      </c>
      <c r="D2" s="1139" t="s">
        <v>558</v>
      </c>
      <c r="E2" s="956"/>
      <c r="F2" s="957"/>
      <c r="G2" s="957"/>
      <c r="H2" s="957"/>
      <c r="I2" s="957"/>
      <c r="J2" s="957"/>
      <c r="K2" s="957"/>
      <c r="L2" s="957"/>
      <c r="M2" s="957"/>
      <c r="N2" s="957"/>
      <c r="O2" s="957"/>
      <c r="P2" s="957"/>
      <c r="Q2" s="957"/>
      <c r="R2" s="957"/>
      <c r="S2" s="957"/>
      <c r="T2" s="957"/>
      <c r="U2" s="957"/>
      <c r="V2" s="957"/>
    </row>
    <row r="3" spans="1:22" s="375" customFormat="1" ht="15" customHeight="1" thickBot="1">
      <c r="A3" s="938"/>
      <c r="B3" s="941"/>
      <c r="C3" s="943"/>
      <c r="D3" s="950" t="s">
        <v>554</v>
      </c>
      <c r="E3" s="951"/>
      <c r="F3" s="952" t="s">
        <v>559</v>
      </c>
      <c r="G3" s="953"/>
      <c r="H3" s="1140" t="s">
        <v>548</v>
      </c>
      <c r="I3" s="958"/>
      <c r="J3" s="958"/>
      <c r="K3" s="958"/>
      <c r="L3" s="958"/>
      <c r="M3" s="958"/>
      <c r="N3" s="958"/>
      <c r="O3" s="958"/>
      <c r="P3" s="958"/>
      <c r="Q3" s="959"/>
      <c r="R3" s="944" t="s">
        <v>402</v>
      </c>
      <c r="S3" s="945"/>
      <c r="T3" s="945"/>
      <c r="U3" s="945"/>
      <c r="V3" s="946"/>
    </row>
    <row r="4" spans="1:22" s="375" customFormat="1" ht="54.75" customHeight="1" thickBot="1">
      <c r="A4" s="938"/>
      <c r="B4" s="941"/>
      <c r="C4" s="943"/>
      <c r="D4" s="950"/>
      <c r="E4" s="951"/>
      <c r="F4" s="954"/>
      <c r="G4" s="955"/>
      <c r="H4" s="960" t="s">
        <v>63</v>
      </c>
      <c r="I4" s="961"/>
      <c r="J4" s="961"/>
      <c r="K4" s="961"/>
      <c r="L4" s="962"/>
      <c r="M4" s="960" t="s">
        <v>64</v>
      </c>
      <c r="N4" s="961"/>
      <c r="O4" s="961"/>
      <c r="P4" s="961"/>
      <c r="Q4" s="962"/>
      <c r="R4" s="947"/>
      <c r="S4" s="948"/>
      <c r="T4" s="948"/>
      <c r="U4" s="948"/>
      <c r="V4" s="949"/>
    </row>
    <row r="5" spans="1:22" s="375" customFormat="1" ht="30.75" customHeight="1" thickBot="1">
      <c r="A5" s="939"/>
      <c r="B5" s="942"/>
      <c r="C5" s="943"/>
      <c r="D5" s="395" t="s">
        <v>63</v>
      </c>
      <c r="E5" s="517" t="s">
        <v>64</v>
      </c>
      <c r="F5" s="518" t="s">
        <v>63</v>
      </c>
      <c r="G5" s="521" t="s">
        <v>64</v>
      </c>
      <c r="H5" s="518" t="s">
        <v>270</v>
      </c>
      <c r="I5" s="519" t="s">
        <v>271</v>
      </c>
      <c r="J5" s="519" t="s">
        <v>272</v>
      </c>
      <c r="K5" s="519" t="s">
        <v>273</v>
      </c>
      <c r="L5" s="520" t="s">
        <v>274</v>
      </c>
      <c r="M5" s="522" t="s">
        <v>270</v>
      </c>
      <c r="N5" s="519" t="s">
        <v>271</v>
      </c>
      <c r="O5" s="519" t="s">
        <v>272</v>
      </c>
      <c r="P5" s="519" t="s">
        <v>273</v>
      </c>
      <c r="Q5" s="519" t="s">
        <v>274</v>
      </c>
      <c r="R5" s="519" t="s">
        <v>270</v>
      </c>
      <c r="S5" s="519" t="s">
        <v>271</v>
      </c>
      <c r="T5" s="519" t="s">
        <v>272</v>
      </c>
      <c r="U5" s="519" t="s">
        <v>273</v>
      </c>
      <c r="V5" s="520" t="s">
        <v>274</v>
      </c>
    </row>
    <row r="6" spans="1:22" s="376" customFormat="1">
      <c r="A6" s="496">
        <v>1</v>
      </c>
      <c r="B6" s="497" t="s">
        <v>71</v>
      </c>
      <c r="C6" s="379" t="s">
        <v>72</v>
      </c>
      <c r="D6" s="416">
        <v>373.16505599999999</v>
      </c>
      <c r="E6" s="416">
        <v>282.83904000000001</v>
      </c>
      <c r="F6" s="500">
        <v>186.582528</v>
      </c>
      <c r="G6" s="500">
        <v>141.41952000000001</v>
      </c>
      <c r="H6" s="501">
        <f>D6</f>
        <v>373.16505599999999</v>
      </c>
      <c r="I6" s="501">
        <f>D6</f>
        <v>373.16505599999999</v>
      </c>
      <c r="J6" s="501">
        <f>F6</f>
        <v>186.582528</v>
      </c>
      <c r="K6" s="501">
        <f>F6</f>
        <v>186.582528</v>
      </c>
      <c r="L6" s="501">
        <f>F6</f>
        <v>186.582528</v>
      </c>
      <c r="M6" s="501">
        <f>E6</f>
        <v>282.83904000000001</v>
      </c>
      <c r="N6" s="501">
        <f>E6</f>
        <v>282.83904000000001</v>
      </c>
      <c r="O6" s="501">
        <f>G6</f>
        <v>141.41952000000001</v>
      </c>
      <c r="P6" s="501">
        <f>G6</f>
        <v>141.41952000000001</v>
      </c>
      <c r="Q6" s="501">
        <f>G6</f>
        <v>141.41952000000001</v>
      </c>
      <c r="R6" s="502" t="s">
        <v>275</v>
      </c>
      <c r="S6" s="502" t="s">
        <v>275</v>
      </c>
      <c r="T6" s="502" t="s">
        <v>275</v>
      </c>
      <c r="U6" s="502" t="s">
        <v>275</v>
      </c>
      <c r="V6" s="502" t="s">
        <v>275</v>
      </c>
    </row>
    <row r="7" spans="1:22" s="376" customFormat="1">
      <c r="A7" s="396">
        <v>2</v>
      </c>
      <c r="B7" s="397" t="s">
        <v>75</v>
      </c>
      <c r="C7" s="377" t="s">
        <v>69</v>
      </c>
      <c r="D7" s="416">
        <v>13.7991168</v>
      </c>
      <c r="E7" s="416">
        <v>72.924364800000006</v>
      </c>
      <c r="F7" s="417">
        <v>11.03929344</v>
      </c>
      <c r="G7" s="417">
        <v>58.339491840000001</v>
      </c>
      <c r="H7" s="378">
        <f t="shared" ref="H7:H12" si="0">D7</f>
        <v>13.7991168</v>
      </c>
      <c r="I7" s="378">
        <f t="shared" ref="I7:I12" si="1">D7</f>
        <v>13.7991168</v>
      </c>
      <c r="J7" s="378">
        <f t="shared" ref="J7:J12" si="2">F7</f>
        <v>11.03929344</v>
      </c>
      <c r="K7" s="378">
        <f t="shared" ref="K7:K12" si="3">F7</f>
        <v>11.03929344</v>
      </c>
      <c r="L7" s="378">
        <f t="shared" ref="L7:L12" si="4">F7</f>
        <v>11.03929344</v>
      </c>
      <c r="M7" s="378">
        <f t="shared" ref="M7:M69" si="5">E7</f>
        <v>72.924364800000006</v>
      </c>
      <c r="N7" s="378">
        <f t="shared" ref="N7:N69" si="6">E7</f>
        <v>72.924364800000006</v>
      </c>
      <c r="O7" s="378">
        <f t="shared" ref="O7:O70" si="7">G7</f>
        <v>58.339491840000001</v>
      </c>
      <c r="P7" s="378">
        <f t="shared" ref="P7:P70" si="8">G7</f>
        <v>58.339491840000001</v>
      </c>
      <c r="Q7" s="378">
        <f t="shared" ref="Q7:Q70" si="9">G7</f>
        <v>58.339491840000001</v>
      </c>
      <c r="R7" s="382" t="s">
        <v>275</v>
      </c>
      <c r="S7" s="382" t="s">
        <v>275</v>
      </c>
      <c r="T7" s="382" t="s">
        <v>275</v>
      </c>
      <c r="U7" s="382" t="s">
        <v>275</v>
      </c>
      <c r="V7" s="382" t="s">
        <v>275</v>
      </c>
    </row>
    <row r="8" spans="1:22" s="376" customFormat="1">
      <c r="A8" s="396">
        <v>3</v>
      </c>
      <c r="B8" s="397" t="s">
        <v>76</v>
      </c>
      <c r="C8" s="377" t="s">
        <v>69</v>
      </c>
      <c r="D8" s="418" t="s">
        <v>276</v>
      </c>
      <c r="E8" s="416" t="s">
        <v>276</v>
      </c>
      <c r="F8" s="417">
        <v>0</v>
      </c>
      <c r="G8" s="417">
        <v>0</v>
      </c>
      <c r="H8" s="378">
        <v>0</v>
      </c>
      <c r="I8" s="378">
        <v>0</v>
      </c>
      <c r="J8" s="378">
        <f t="shared" si="2"/>
        <v>0</v>
      </c>
      <c r="K8" s="378">
        <f t="shared" si="3"/>
        <v>0</v>
      </c>
      <c r="L8" s="378">
        <f t="shared" si="4"/>
        <v>0</v>
      </c>
      <c r="M8" s="378">
        <v>0</v>
      </c>
      <c r="N8" s="378">
        <v>0</v>
      </c>
      <c r="O8" s="378">
        <f t="shared" si="7"/>
        <v>0</v>
      </c>
      <c r="P8" s="378">
        <f t="shared" si="8"/>
        <v>0</v>
      </c>
      <c r="Q8" s="378">
        <f t="shared" si="9"/>
        <v>0</v>
      </c>
      <c r="R8" s="382" t="s">
        <v>275</v>
      </c>
      <c r="S8" s="382" t="s">
        <v>275</v>
      </c>
      <c r="T8" s="382" t="s">
        <v>275</v>
      </c>
      <c r="U8" s="382" t="s">
        <v>275</v>
      </c>
      <c r="V8" s="382" t="s">
        <v>275</v>
      </c>
    </row>
    <row r="9" spans="1:22" s="376" customFormat="1">
      <c r="A9" s="396">
        <v>4</v>
      </c>
      <c r="B9" s="398" t="s">
        <v>77</v>
      </c>
      <c r="C9" s="377" t="s">
        <v>69</v>
      </c>
      <c r="D9" s="416">
        <v>17.5151808</v>
      </c>
      <c r="E9" s="416">
        <v>49.600512000000002</v>
      </c>
      <c r="F9" s="417">
        <v>14.012144640000001</v>
      </c>
      <c r="G9" s="417">
        <v>39.680409599999997</v>
      </c>
      <c r="H9" s="378">
        <f t="shared" si="0"/>
        <v>17.5151808</v>
      </c>
      <c r="I9" s="378">
        <f t="shared" si="1"/>
        <v>17.5151808</v>
      </c>
      <c r="J9" s="378">
        <f t="shared" si="2"/>
        <v>14.012144640000001</v>
      </c>
      <c r="K9" s="378">
        <f t="shared" si="3"/>
        <v>14.012144640000001</v>
      </c>
      <c r="L9" s="378">
        <f t="shared" si="4"/>
        <v>14.012144640000001</v>
      </c>
      <c r="M9" s="378">
        <f t="shared" si="5"/>
        <v>49.600512000000002</v>
      </c>
      <c r="N9" s="378">
        <f t="shared" si="6"/>
        <v>49.600512000000002</v>
      </c>
      <c r="O9" s="378">
        <f t="shared" si="7"/>
        <v>39.680409599999997</v>
      </c>
      <c r="P9" s="378">
        <f t="shared" si="8"/>
        <v>39.680409599999997</v>
      </c>
      <c r="Q9" s="378">
        <f t="shared" si="9"/>
        <v>39.680409599999997</v>
      </c>
      <c r="R9" s="382" t="s">
        <v>275</v>
      </c>
      <c r="S9" s="382" t="s">
        <v>275</v>
      </c>
      <c r="T9" s="382" t="s">
        <v>275</v>
      </c>
      <c r="U9" s="382" t="s">
        <v>275</v>
      </c>
      <c r="V9" s="382" t="s">
        <v>275</v>
      </c>
    </row>
    <row r="10" spans="1:22" s="376" customFormat="1">
      <c r="A10" s="396">
        <v>5</v>
      </c>
      <c r="B10" s="392" t="s">
        <v>78</v>
      </c>
      <c r="C10" s="377" t="s">
        <v>69</v>
      </c>
      <c r="D10" s="418" t="s">
        <v>276</v>
      </c>
      <c r="E10" s="416" t="s">
        <v>276</v>
      </c>
      <c r="F10" s="417">
        <v>0</v>
      </c>
      <c r="G10" s="417">
        <v>0</v>
      </c>
      <c r="H10" s="378">
        <v>0</v>
      </c>
      <c r="I10" s="378">
        <v>0</v>
      </c>
      <c r="J10" s="378">
        <f t="shared" si="2"/>
        <v>0</v>
      </c>
      <c r="K10" s="378">
        <f t="shared" si="3"/>
        <v>0</v>
      </c>
      <c r="L10" s="378">
        <f t="shared" si="4"/>
        <v>0</v>
      </c>
      <c r="M10" s="378">
        <v>0</v>
      </c>
      <c r="N10" s="378">
        <v>0</v>
      </c>
      <c r="O10" s="378">
        <f t="shared" si="7"/>
        <v>0</v>
      </c>
      <c r="P10" s="378">
        <f t="shared" si="8"/>
        <v>0</v>
      </c>
      <c r="Q10" s="378">
        <f t="shared" si="9"/>
        <v>0</v>
      </c>
      <c r="R10" s="382" t="s">
        <v>275</v>
      </c>
      <c r="S10" s="382" t="s">
        <v>275</v>
      </c>
      <c r="T10" s="382" t="s">
        <v>275</v>
      </c>
      <c r="U10" s="382" t="s">
        <v>275</v>
      </c>
      <c r="V10" s="382" t="s">
        <v>275</v>
      </c>
    </row>
    <row r="11" spans="1:22" s="376" customFormat="1">
      <c r="A11" s="396">
        <v>6</v>
      </c>
      <c r="B11" s="399" t="s">
        <v>79</v>
      </c>
      <c r="C11" s="377" t="s">
        <v>69</v>
      </c>
      <c r="D11" s="416">
        <v>2118.2819328</v>
      </c>
      <c r="E11" s="416">
        <v>210.21327360000001</v>
      </c>
      <c r="F11" s="417">
        <v>1694.6255462399999</v>
      </c>
      <c r="G11" s="417">
        <v>168.17061888000001</v>
      </c>
      <c r="H11" s="378">
        <f t="shared" si="0"/>
        <v>2118.2819328</v>
      </c>
      <c r="I11" s="378">
        <f t="shared" si="1"/>
        <v>2118.2819328</v>
      </c>
      <c r="J11" s="378">
        <f t="shared" si="2"/>
        <v>1694.6255462399999</v>
      </c>
      <c r="K11" s="378">
        <f t="shared" si="3"/>
        <v>1694.6255462399999</v>
      </c>
      <c r="L11" s="378">
        <f t="shared" si="4"/>
        <v>1694.6255462399999</v>
      </c>
      <c r="M11" s="378">
        <f t="shared" si="5"/>
        <v>210.21327360000001</v>
      </c>
      <c r="N11" s="378">
        <f t="shared" si="6"/>
        <v>210.21327360000001</v>
      </c>
      <c r="O11" s="378">
        <f t="shared" si="7"/>
        <v>168.17061888000001</v>
      </c>
      <c r="P11" s="378">
        <f t="shared" si="8"/>
        <v>168.17061888000001</v>
      </c>
      <c r="Q11" s="378">
        <f t="shared" si="9"/>
        <v>168.17061888000001</v>
      </c>
      <c r="R11" s="382" t="s">
        <v>275</v>
      </c>
      <c r="S11" s="382" t="s">
        <v>275</v>
      </c>
      <c r="T11" s="382" t="s">
        <v>275</v>
      </c>
      <c r="U11" s="382" t="s">
        <v>275</v>
      </c>
      <c r="V11" s="382" t="s">
        <v>275</v>
      </c>
    </row>
    <row r="12" spans="1:22" s="376" customFormat="1">
      <c r="A12" s="396">
        <v>7</v>
      </c>
      <c r="B12" s="392" t="s">
        <v>517</v>
      </c>
      <c r="C12" s="377" t="s">
        <v>69</v>
      </c>
      <c r="D12" s="416">
        <v>1612.7983872</v>
      </c>
      <c r="E12" s="416">
        <v>1503.1369583999999</v>
      </c>
      <c r="F12" s="417">
        <v>1290.2387097599999</v>
      </c>
      <c r="G12" s="417">
        <v>1202.5095667200001</v>
      </c>
      <c r="H12" s="378">
        <f t="shared" si="0"/>
        <v>1612.7983872</v>
      </c>
      <c r="I12" s="378">
        <f t="shared" si="1"/>
        <v>1612.7983872</v>
      </c>
      <c r="J12" s="378">
        <f t="shared" si="2"/>
        <v>1290.2387097599999</v>
      </c>
      <c r="K12" s="378">
        <f t="shared" si="3"/>
        <v>1290.2387097599999</v>
      </c>
      <c r="L12" s="378">
        <f t="shared" si="4"/>
        <v>1290.2387097599999</v>
      </c>
      <c r="M12" s="378">
        <f t="shared" si="5"/>
        <v>1503.1369583999999</v>
      </c>
      <c r="N12" s="378">
        <f t="shared" si="6"/>
        <v>1503.1369583999999</v>
      </c>
      <c r="O12" s="378">
        <f t="shared" si="7"/>
        <v>1202.5095667200001</v>
      </c>
      <c r="P12" s="378">
        <f t="shared" si="8"/>
        <v>1202.5095667200001</v>
      </c>
      <c r="Q12" s="378">
        <f t="shared" si="9"/>
        <v>1202.5095667200001</v>
      </c>
      <c r="R12" s="382" t="s">
        <v>275</v>
      </c>
      <c r="S12" s="382" t="s">
        <v>275</v>
      </c>
      <c r="T12" s="382" t="s">
        <v>275</v>
      </c>
      <c r="U12" s="382" t="s">
        <v>275</v>
      </c>
      <c r="V12" s="382" t="s">
        <v>275</v>
      </c>
    </row>
    <row r="13" spans="1:22" s="376" customFormat="1">
      <c r="A13" s="396">
        <v>8</v>
      </c>
      <c r="B13" s="392" t="s">
        <v>82</v>
      </c>
      <c r="C13" s="377" t="s">
        <v>69</v>
      </c>
      <c r="D13" s="419">
        <v>717.55200000000002</v>
      </c>
      <c r="E13" s="416">
        <v>215.07552000000001</v>
      </c>
      <c r="F13" s="417">
        <v>574.04160000000002</v>
      </c>
      <c r="G13" s="417">
        <v>172.060416</v>
      </c>
      <c r="H13" s="378">
        <f t="shared" ref="H13:H26" si="10">D13</f>
        <v>717.55200000000002</v>
      </c>
      <c r="I13" s="378">
        <f t="shared" ref="I13:I26" si="11">D13</f>
        <v>717.55200000000002</v>
      </c>
      <c r="J13" s="378">
        <f t="shared" ref="J13:J26" si="12">F13</f>
        <v>574.04160000000002</v>
      </c>
      <c r="K13" s="378">
        <f t="shared" ref="K13:K26" si="13">F13</f>
        <v>574.04160000000002</v>
      </c>
      <c r="L13" s="378">
        <f t="shared" ref="L13:L26" si="14">F13</f>
        <v>574.04160000000002</v>
      </c>
      <c r="M13" s="378">
        <f t="shared" si="5"/>
        <v>215.07552000000001</v>
      </c>
      <c r="N13" s="378">
        <f t="shared" si="6"/>
        <v>215.07552000000001</v>
      </c>
      <c r="O13" s="378">
        <f t="shared" si="7"/>
        <v>172.060416</v>
      </c>
      <c r="P13" s="378">
        <f t="shared" si="8"/>
        <v>172.060416</v>
      </c>
      <c r="Q13" s="378">
        <f t="shared" si="9"/>
        <v>172.060416</v>
      </c>
      <c r="R13" s="382" t="s">
        <v>275</v>
      </c>
      <c r="S13" s="382" t="s">
        <v>275</v>
      </c>
      <c r="T13" s="382" t="s">
        <v>275</v>
      </c>
      <c r="U13" s="382" t="s">
        <v>275</v>
      </c>
      <c r="V13" s="382" t="s">
        <v>275</v>
      </c>
    </row>
    <row r="14" spans="1:22" s="376" customFormat="1">
      <c r="A14" s="396">
        <v>9</v>
      </c>
      <c r="B14" s="392" t="s">
        <v>83</v>
      </c>
      <c r="C14" s="377" t="s">
        <v>69</v>
      </c>
      <c r="D14" s="420">
        <v>0.19180800000000001</v>
      </c>
      <c r="E14" s="420">
        <v>0.30369600000000002</v>
      </c>
      <c r="F14" s="417">
        <v>0.15344640000000001</v>
      </c>
      <c r="G14" s="417">
        <v>0.24295680000000003</v>
      </c>
      <c r="H14" s="378">
        <v>0</v>
      </c>
      <c r="I14" s="378">
        <v>0</v>
      </c>
      <c r="J14" s="378">
        <f t="shared" si="12"/>
        <v>0.15344640000000001</v>
      </c>
      <c r="K14" s="378">
        <f t="shared" si="13"/>
        <v>0.15344640000000001</v>
      </c>
      <c r="L14" s="378">
        <f t="shared" si="14"/>
        <v>0.15344640000000001</v>
      </c>
      <c r="M14" s="378">
        <v>0</v>
      </c>
      <c r="N14" s="378">
        <v>0</v>
      </c>
      <c r="O14" s="378">
        <f t="shared" si="7"/>
        <v>0.24295680000000003</v>
      </c>
      <c r="P14" s="378">
        <f t="shared" si="8"/>
        <v>0.24295680000000003</v>
      </c>
      <c r="Q14" s="378">
        <f t="shared" si="9"/>
        <v>0.24295680000000003</v>
      </c>
      <c r="R14" s="382" t="s">
        <v>275</v>
      </c>
      <c r="S14" s="382" t="s">
        <v>275</v>
      </c>
      <c r="T14" s="382" t="s">
        <v>275</v>
      </c>
      <c r="U14" s="382" t="s">
        <v>275</v>
      </c>
      <c r="V14" s="382" t="s">
        <v>275</v>
      </c>
    </row>
    <row r="15" spans="1:22" s="376" customFormat="1">
      <c r="A15" s="396">
        <v>10</v>
      </c>
      <c r="B15" s="392" t="s">
        <v>84</v>
      </c>
      <c r="C15" s="377" t="s">
        <v>69</v>
      </c>
      <c r="D15" s="416">
        <v>185.24298239999999</v>
      </c>
      <c r="E15" s="416">
        <v>62.106912000000001</v>
      </c>
      <c r="F15" s="417">
        <v>148.19438592</v>
      </c>
      <c r="G15" s="417">
        <v>49.685529600000002</v>
      </c>
      <c r="H15" s="378">
        <f t="shared" si="10"/>
        <v>185.24298239999999</v>
      </c>
      <c r="I15" s="378">
        <f t="shared" si="11"/>
        <v>185.24298239999999</v>
      </c>
      <c r="J15" s="378">
        <f t="shared" si="12"/>
        <v>148.19438592</v>
      </c>
      <c r="K15" s="378">
        <f t="shared" si="13"/>
        <v>148.19438592</v>
      </c>
      <c r="L15" s="378">
        <f t="shared" si="14"/>
        <v>148.19438592</v>
      </c>
      <c r="M15" s="378">
        <f t="shared" si="5"/>
        <v>62.106912000000001</v>
      </c>
      <c r="N15" s="378">
        <f t="shared" si="6"/>
        <v>62.106912000000001</v>
      </c>
      <c r="O15" s="378">
        <f t="shared" si="7"/>
        <v>49.685529600000002</v>
      </c>
      <c r="P15" s="378">
        <f t="shared" si="8"/>
        <v>49.685529600000002</v>
      </c>
      <c r="Q15" s="378">
        <f t="shared" si="9"/>
        <v>49.685529600000002</v>
      </c>
      <c r="R15" s="382" t="s">
        <v>275</v>
      </c>
      <c r="S15" s="382" t="s">
        <v>275</v>
      </c>
      <c r="T15" s="382" t="s">
        <v>275</v>
      </c>
      <c r="U15" s="382" t="s">
        <v>275</v>
      </c>
      <c r="V15" s="382" t="s">
        <v>275</v>
      </c>
    </row>
    <row r="16" spans="1:22" s="376" customFormat="1" ht="13.5" thickBot="1">
      <c r="A16" s="489">
        <v>11</v>
      </c>
      <c r="B16" s="490" t="s">
        <v>85</v>
      </c>
      <c r="C16" s="491" t="s">
        <v>69</v>
      </c>
      <c r="D16" s="492">
        <v>83.980800000000002</v>
      </c>
      <c r="E16" s="492">
        <v>58.786560000000001</v>
      </c>
      <c r="F16" s="493">
        <v>67.184640000000002</v>
      </c>
      <c r="G16" s="493">
        <v>47.029248000000003</v>
      </c>
      <c r="H16" s="494">
        <f t="shared" si="10"/>
        <v>83.980800000000002</v>
      </c>
      <c r="I16" s="494">
        <f t="shared" si="11"/>
        <v>83.980800000000002</v>
      </c>
      <c r="J16" s="494">
        <f t="shared" si="12"/>
        <v>67.184640000000002</v>
      </c>
      <c r="K16" s="494">
        <f t="shared" si="13"/>
        <v>67.184640000000002</v>
      </c>
      <c r="L16" s="494">
        <f t="shared" si="14"/>
        <v>67.184640000000002</v>
      </c>
      <c r="M16" s="494">
        <f t="shared" si="5"/>
        <v>58.786560000000001</v>
      </c>
      <c r="N16" s="494">
        <f t="shared" si="6"/>
        <v>58.786560000000001</v>
      </c>
      <c r="O16" s="494">
        <f t="shared" si="7"/>
        <v>47.029248000000003</v>
      </c>
      <c r="P16" s="494">
        <f t="shared" si="8"/>
        <v>47.029248000000003</v>
      </c>
      <c r="Q16" s="494">
        <f t="shared" si="9"/>
        <v>47.029248000000003</v>
      </c>
      <c r="R16" s="495" t="s">
        <v>275</v>
      </c>
      <c r="S16" s="495" t="s">
        <v>275</v>
      </c>
      <c r="T16" s="495" t="s">
        <v>275</v>
      </c>
      <c r="U16" s="495" t="s">
        <v>275</v>
      </c>
      <c r="V16" s="495" t="s">
        <v>275</v>
      </c>
    </row>
    <row r="17" spans="1:22" s="376" customFormat="1" ht="13.5" thickBot="1">
      <c r="A17" s="503">
        <v>12</v>
      </c>
      <c r="B17" s="436" t="s">
        <v>87</v>
      </c>
      <c r="C17" s="437" t="s">
        <v>72</v>
      </c>
      <c r="D17" s="712">
        <v>122419.35</v>
      </c>
      <c r="E17" s="712">
        <v>65200.3</v>
      </c>
      <c r="F17" s="720">
        <f>L17</f>
        <v>6496973.9589837492</v>
      </c>
      <c r="G17" s="720">
        <f>Q17</f>
        <v>5015011.5212807497</v>
      </c>
      <c r="H17" s="504">
        <v>6202168.2862000009</v>
      </c>
      <c r="I17" s="504">
        <v>6295030.5229549995</v>
      </c>
      <c r="J17" s="504">
        <v>6367754.4073899994</v>
      </c>
      <c r="K17" s="504">
        <v>6433833.3759399997</v>
      </c>
      <c r="L17" s="504">
        <v>6496973.9589837492</v>
      </c>
      <c r="M17" s="504">
        <v>4787451.14396</v>
      </c>
      <c r="N17" s="504">
        <v>4859131.4662389997</v>
      </c>
      <c r="O17" s="504">
        <v>4915267.0026619993</v>
      </c>
      <c r="P17" s="504">
        <v>4966273.3312519994</v>
      </c>
      <c r="Q17" s="504">
        <v>5015011.5212807497</v>
      </c>
      <c r="R17" s="505">
        <v>0</v>
      </c>
      <c r="S17" s="505">
        <v>10</v>
      </c>
      <c r="T17" s="505">
        <v>10</v>
      </c>
      <c r="U17" s="505">
        <v>10</v>
      </c>
      <c r="V17" s="506">
        <v>20</v>
      </c>
    </row>
    <row r="18" spans="1:22" s="376" customFormat="1">
      <c r="A18" s="496">
        <v>13</v>
      </c>
      <c r="B18" s="497" t="s">
        <v>88</v>
      </c>
      <c r="C18" s="498" t="s">
        <v>69</v>
      </c>
      <c r="D18" s="499">
        <v>2572.8191999999999</v>
      </c>
      <c r="E18" s="499">
        <v>11340.362880000001</v>
      </c>
      <c r="F18" s="500">
        <v>2058.2553600000001</v>
      </c>
      <c r="G18" s="500">
        <v>9072.2903040000001</v>
      </c>
      <c r="H18" s="501">
        <f t="shared" si="10"/>
        <v>2572.8191999999999</v>
      </c>
      <c r="I18" s="501">
        <f t="shared" si="11"/>
        <v>2572.8191999999999</v>
      </c>
      <c r="J18" s="501">
        <f t="shared" si="12"/>
        <v>2058.2553600000001</v>
      </c>
      <c r="K18" s="501">
        <f t="shared" si="13"/>
        <v>2058.2553600000001</v>
      </c>
      <c r="L18" s="501">
        <f t="shared" si="14"/>
        <v>2058.2553600000001</v>
      </c>
      <c r="M18" s="501">
        <f t="shared" si="5"/>
        <v>11340.362880000001</v>
      </c>
      <c r="N18" s="501">
        <f t="shared" si="6"/>
        <v>11340.362880000001</v>
      </c>
      <c r="O18" s="501">
        <f t="shared" si="7"/>
        <v>9072.2903040000001</v>
      </c>
      <c r="P18" s="501">
        <f t="shared" si="8"/>
        <v>9072.2903040000001</v>
      </c>
      <c r="Q18" s="501">
        <f t="shared" si="9"/>
        <v>9072.2903040000001</v>
      </c>
      <c r="R18" s="502" t="s">
        <v>275</v>
      </c>
      <c r="S18" s="502" t="s">
        <v>275</v>
      </c>
      <c r="T18" s="502" t="s">
        <v>275</v>
      </c>
      <c r="U18" s="502" t="s">
        <v>275</v>
      </c>
      <c r="V18" s="502" t="s">
        <v>275</v>
      </c>
    </row>
    <row r="19" spans="1:22" s="376" customFormat="1">
      <c r="A19" s="396">
        <v>14</v>
      </c>
      <c r="B19" s="392" t="s">
        <v>90</v>
      </c>
      <c r="C19" s="379" t="s">
        <v>72</v>
      </c>
      <c r="D19" s="416">
        <v>1597.9680000000001</v>
      </c>
      <c r="E19" s="416">
        <v>1093.5</v>
      </c>
      <c r="F19" s="417">
        <v>1119</v>
      </c>
      <c r="G19" s="417">
        <v>765</v>
      </c>
      <c r="H19" s="378">
        <f t="shared" si="10"/>
        <v>1597.9680000000001</v>
      </c>
      <c r="I19" s="378">
        <f t="shared" si="11"/>
        <v>1597.9680000000001</v>
      </c>
      <c r="J19" s="378">
        <f t="shared" si="12"/>
        <v>1119</v>
      </c>
      <c r="K19" s="378">
        <f t="shared" si="13"/>
        <v>1119</v>
      </c>
      <c r="L19" s="378">
        <f t="shared" si="14"/>
        <v>1119</v>
      </c>
      <c r="M19" s="378">
        <f t="shared" si="5"/>
        <v>1093.5</v>
      </c>
      <c r="N19" s="378">
        <f t="shared" si="6"/>
        <v>1093.5</v>
      </c>
      <c r="O19" s="378">
        <f t="shared" si="7"/>
        <v>765</v>
      </c>
      <c r="P19" s="378">
        <f t="shared" si="8"/>
        <v>765</v>
      </c>
      <c r="Q19" s="378">
        <f t="shared" si="9"/>
        <v>765</v>
      </c>
      <c r="R19" s="382" t="s">
        <v>275</v>
      </c>
      <c r="S19" s="382" t="s">
        <v>275</v>
      </c>
      <c r="T19" s="382" t="s">
        <v>275</v>
      </c>
      <c r="U19" s="382" t="s">
        <v>275</v>
      </c>
      <c r="V19" s="382" t="s">
        <v>275</v>
      </c>
    </row>
    <row r="20" spans="1:22" s="376" customFormat="1">
      <c r="A20" s="396">
        <v>15</v>
      </c>
      <c r="B20" s="392" t="s">
        <v>92</v>
      </c>
      <c r="C20" s="377" t="s">
        <v>69</v>
      </c>
      <c r="D20" s="416">
        <v>32.542560000000002</v>
      </c>
      <c r="E20" s="416">
        <v>55.987200000000001</v>
      </c>
      <c r="F20" s="417">
        <v>6.5085119999999996</v>
      </c>
      <c r="G20" s="417">
        <v>11.19744</v>
      </c>
      <c r="H20" s="378">
        <f t="shared" si="10"/>
        <v>32.542560000000002</v>
      </c>
      <c r="I20" s="378">
        <f t="shared" si="11"/>
        <v>32.542560000000002</v>
      </c>
      <c r="J20" s="378">
        <f t="shared" si="12"/>
        <v>6.5085119999999996</v>
      </c>
      <c r="K20" s="378">
        <f t="shared" si="13"/>
        <v>6.5085119999999996</v>
      </c>
      <c r="L20" s="378">
        <f t="shared" si="14"/>
        <v>6.5085119999999996</v>
      </c>
      <c r="M20" s="378">
        <f t="shared" si="5"/>
        <v>55.987200000000001</v>
      </c>
      <c r="N20" s="378">
        <f t="shared" si="6"/>
        <v>55.987200000000001</v>
      </c>
      <c r="O20" s="378">
        <f t="shared" si="7"/>
        <v>11.19744</v>
      </c>
      <c r="P20" s="378">
        <f t="shared" si="8"/>
        <v>11.19744</v>
      </c>
      <c r="Q20" s="378">
        <f t="shared" si="9"/>
        <v>11.19744</v>
      </c>
      <c r="R20" s="382" t="s">
        <v>275</v>
      </c>
      <c r="S20" s="382" t="s">
        <v>275</v>
      </c>
      <c r="T20" s="382" t="s">
        <v>275</v>
      </c>
      <c r="U20" s="382" t="s">
        <v>275</v>
      </c>
      <c r="V20" s="382" t="s">
        <v>275</v>
      </c>
    </row>
    <row r="21" spans="1:22" s="376" customFormat="1" ht="13.5" thickBot="1">
      <c r="A21" s="489">
        <v>16</v>
      </c>
      <c r="B21" s="507" t="s">
        <v>94</v>
      </c>
      <c r="C21" s="491" t="s">
        <v>69</v>
      </c>
      <c r="D21" s="492">
        <v>11.205216</v>
      </c>
      <c r="E21" s="492">
        <v>499.87238400000001</v>
      </c>
      <c r="F21" s="493">
        <v>2.2410432</v>
      </c>
      <c r="G21" s="493">
        <v>99.974476800000005</v>
      </c>
      <c r="H21" s="494">
        <f t="shared" si="10"/>
        <v>11.205216</v>
      </c>
      <c r="I21" s="494">
        <f t="shared" si="11"/>
        <v>11.205216</v>
      </c>
      <c r="J21" s="494">
        <f t="shared" si="12"/>
        <v>2.2410432</v>
      </c>
      <c r="K21" s="494">
        <f t="shared" si="13"/>
        <v>2.2410432</v>
      </c>
      <c r="L21" s="494">
        <f t="shared" si="14"/>
        <v>2.2410432</v>
      </c>
      <c r="M21" s="494">
        <f t="shared" si="5"/>
        <v>499.87238400000001</v>
      </c>
      <c r="N21" s="494">
        <f t="shared" si="6"/>
        <v>499.87238400000001</v>
      </c>
      <c r="O21" s="494">
        <f t="shared" si="7"/>
        <v>99.974476800000005</v>
      </c>
      <c r="P21" s="494">
        <f t="shared" si="8"/>
        <v>99.974476800000005</v>
      </c>
      <c r="Q21" s="494">
        <f t="shared" si="9"/>
        <v>99.974476800000005</v>
      </c>
      <c r="R21" s="495" t="s">
        <v>275</v>
      </c>
      <c r="S21" s="495" t="s">
        <v>275</v>
      </c>
      <c r="T21" s="495" t="s">
        <v>275</v>
      </c>
      <c r="U21" s="495" t="s">
        <v>275</v>
      </c>
      <c r="V21" s="495" t="s">
        <v>275</v>
      </c>
    </row>
    <row r="22" spans="1:22" s="376" customFormat="1" ht="13.5" thickBot="1">
      <c r="A22" s="508">
        <v>17</v>
      </c>
      <c r="B22" s="509" t="s">
        <v>96</v>
      </c>
      <c r="C22" s="473" t="s">
        <v>72</v>
      </c>
      <c r="D22" s="713">
        <f>[2]BARANOA!$E$33</f>
        <v>251519.37205149591</v>
      </c>
      <c r="E22" s="713">
        <f>[2]BARANOA!$E$34</f>
        <v>251519.37205149591</v>
      </c>
      <c r="F22" s="510">
        <f>[2]BARANOA!$I$33</f>
        <v>264899.39064338233</v>
      </c>
      <c r="G22" s="510">
        <f>Q22</f>
        <v>264899.39064338233</v>
      </c>
      <c r="H22" s="511">
        <f>[2]BARANOA!$E$33</f>
        <v>251519.37205149591</v>
      </c>
      <c r="I22" s="511">
        <f>[2]BARANOA!$F$33</f>
        <v>255607.68134980326</v>
      </c>
      <c r="J22" s="511">
        <f>[2]BARANOA!$G$33</f>
        <v>258840.7545685574</v>
      </c>
      <c r="K22" s="511">
        <f>[2]BARANOA!$H$33</f>
        <v>261946.78514868914</v>
      </c>
      <c r="L22" s="511">
        <f>[2]BARANOA!$I$33</f>
        <v>264899.39064338233</v>
      </c>
      <c r="M22" s="511">
        <f>[2]BARANOA!$E$34</f>
        <v>251519.37205149591</v>
      </c>
      <c r="N22" s="511">
        <f>[2]BARANOA!$F$34</f>
        <v>255607.68134980326</v>
      </c>
      <c r="O22" s="511">
        <f>[2]BARANOA!$G$34</f>
        <v>258840.7545685574</v>
      </c>
      <c r="P22" s="511">
        <f>[2]BARANOA!$H$34</f>
        <v>261946.78514868914</v>
      </c>
      <c r="Q22" s="511">
        <f>[2]BARANOA!$I$34</f>
        <v>264899.39064338233</v>
      </c>
      <c r="R22" s="512">
        <v>100</v>
      </c>
      <c r="S22" s="512">
        <v>0</v>
      </c>
      <c r="T22" s="512">
        <v>0</v>
      </c>
      <c r="U22" s="512">
        <v>0</v>
      </c>
      <c r="V22" s="513">
        <v>0</v>
      </c>
    </row>
    <row r="23" spans="1:22" s="376" customFormat="1" ht="13.5" thickBot="1">
      <c r="A23" s="508">
        <v>18</v>
      </c>
      <c r="B23" s="509" t="s">
        <v>97</v>
      </c>
      <c r="C23" s="473" t="s">
        <v>72</v>
      </c>
      <c r="D23" s="714">
        <f>'[2]SANTO TOMAS'!$D$33</f>
        <v>299044.25104346062</v>
      </c>
      <c r="E23" s="714">
        <f>'[2]SANTO TOMAS'!$D$34</f>
        <v>230832.13413253558</v>
      </c>
      <c r="F23" s="514">
        <f>'[2]SANTO TOMAS'!$H$33</f>
        <v>145233.36305277789</v>
      </c>
      <c r="G23" s="514">
        <f>'[2]SANTO TOMAS'!$H$34</f>
        <v>145233.36305277789</v>
      </c>
      <c r="H23" s="511">
        <f>'[2]SANTO TOMAS'!$D$33</f>
        <v>299044.25104346062</v>
      </c>
      <c r="I23" s="511">
        <f>'[2]SANTO TOMAS'!$E$33</f>
        <v>303794.3823394198</v>
      </c>
      <c r="J23" s="511">
        <f>'[2]SANTO TOMAS'!$F$33</f>
        <v>141174.88059751233</v>
      </c>
      <c r="K23" s="511">
        <f>'[2]SANTO TOMAS'!$G$33</f>
        <v>143417.35546934017</v>
      </c>
      <c r="L23" s="511">
        <f>'[2]SANTO TOMAS'!$H$33</f>
        <v>145233.36305277789</v>
      </c>
      <c r="M23" s="511">
        <f>'[2]SANTO TOMAS'!$D$34</f>
        <v>230832.13413253558</v>
      </c>
      <c r="N23" s="511">
        <f>'[2]SANTO TOMAS'!$E$34</f>
        <v>234498.75852217033</v>
      </c>
      <c r="O23" s="511">
        <f>'[2]SANTO TOMAS'!$F$34</f>
        <v>141174.88059751233</v>
      </c>
      <c r="P23" s="511">
        <f>'[2]SANTO TOMAS'!$G$34</f>
        <v>143417.35546934017</v>
      </c>
      <c r="Q23" s="511">
        <f>'[2]SANTO TOMAS'!$H$34</f>
        <v>145233.36305277789</v>
      </c>
      <c r="R23" s="512">
        <f>'[2]SANTO TOMAS'!$D$35</f>
        <v>100</v>
      </c>
      <c r="S23" s="512">
        <f>'[2]SANTO TOMAS'!$E$35</f>
        <v>0</v>
      </c>
      <c r="T23" s="512">
        <f>'[2]SANTO TOMAS'!$F$35</f>
        <v>0</v>
      </c>
      <c r="U23" s="512">
        <f>'[2]SANTO TOMAS'!$G$35</f>
        <v>0</v>
      </c>
      <c r="V23" s="513">
        <f>'[2]SANTO TOMAS'!$H$35</f>
        <v>0</v>
      </c>
    </row>
    <row r="24" spans="1:22" s="376" customFormat="1">
      <c r="A24" s="496">
        <v>19</v>
      </c>
      <c r="B24" s="497" t="s">
        <v>98</v>
      </c>
      <c r="C24" s="498" t="s">
        <v>69</v>
      </c>
      <c r="D24" s="499">
        <v>2.4704040960000002</v>
      </c>
      <c r="E24" s="499">
        <v>0.59719679999999997</v>
      </c>
      <c r="F24" s="500">
        <v>2.4704040960000002</v>
      </c>
      <c r="G24" s="500">
        <v>0.59719679999999997</v>
      </c>
      <c r="H24" s="501">
        <f t="shared" si="10"/>
        <v>2.4704040960000002</v>
      </c>
      <c r="I24" s="501">
        <f t="shared" si="11"/>
        <v>2.4704040960000002</v>
      </c>
      <c r="J24" s="501">
        <f t="shared" si="12"/>
        <v>2.4704040960000002</v>
      </c>
      <c r="K24" s="501">
        <f t="shared" si="13"/>
        <v>2.4704040960000002</v>
      </c>
      <c r="L24" s="501">
        <f t="shared" si="14"/>
        <v>2.4704040960000002</v>
      </c>
      <c r="M24" s="501">
        <f t="shared" si="5"/>
        <v>0.59719679999999997</v>
      </c>
      <c r="N24" s="501">
        <f t="shared" si="6"/>
        <v>0.59719679999999997</v>
      </c>
      <c r="O24" s="501">
        <f t="shared" si="7"/>
        <v>0.59719679999999997</v>
      </c>
      <c r="P24" s="501">
        <f t="shared" si="8"/>
        <v>0.59719679999999997</v>
      </c>
      <c r="Q24" s="501">
        <f t="shared" si="9"/>
        <v>0.59719679999999997</v>
      </c>
      <c r="R24" s="502" t="s">
        <v>275</v>
      </c>
      <c r="S24" s="502" t="s">
        <v>275</v>
      </c>
      <c r="T24" s="502" t="s">
        <v>275</v>
      </c>
      <c r="U24" s="502" t="s">
        <v>275</v>
      </c>
      <c r="V24" s="502" t="s">
        <v>275</v>
      </c>
    </row>
    <row r="25" spans="1:22" s="376" customFormat="1">
      <c r="A25" s="396">
        <v>20</v>
      </c>
      <c r="B25" s="392" t="s">
        <v>99</v>
      </c>
      <c r="C25" s="377" t="s">
        <v>69</v>
      </c>
      <c r="D25" s="416">
        <v>36.573120000000003</v>
      </c>
      <c r="E25" s="416">
        <v>6.9841439999999997</v>
      </c>
      <c r="F25" s="417">
        <v>36.573120000000003</v>
      </c>
      <c r="G25" s="417">
        <v>6.9841439999999997</v>
      </c>
      <c r="H25" s="378">
        <f t="shared" si="10"/>
        <v>36.573120000000003</v>
      </c>
      <c r="I25" s="378">
        <f t="shared" si="11"/>
        <v>36.573120000000003</v>
      </c>
      <c r="J25" s="378">
        <f t="shared" si="12"/>
        <v>36.573120000000003</v>
      </c>
      <c r="K25" s="378">
        <f t="shared" si="13"/>
        <v>36.573120000000003</v>
      </c>
      <c r="L25" s="378">
        <f t="shared" si="14"/>
        <v>36.573120000000003</v>
      </c>
      <c r="M25" s="378">
        <f t="shared" si="5"/>
        <v>6.9841439999999997</v>
      </c>
      <c r="N25" s="378">
        <f t="shared" si="6"/>
        <v>6.9841439999999997</v>
      </c>
      <c r="O25" s="378">
        <f t="shared" si="7"/>
        <v>6.9841439999999997</v>
      </c>
      <c r="P25" s="378">
        <f t="shared" si="8"/>
        <v>6.9841439999999997</v>
      </c>
      <c r="Q25" s="378">
        <f t="shared" si="9"/>
        <v>6.9841439999999997</v>
      </c>
      <c r="R25" s="382" t="s">
        <v>275</v>
      </c>
      <c r="S25" s="382" t="s">
        <v>275</v>
      </c>
      <c r="T25" s="382" t="s">
        <v>275</v>
      </c>
      <c r="U25" s="382" t="s">
        <v>275</v>
      </c>
      <c r="V25" s="382" t="s">
        <v>275</v>
      </c>
    </row>
    <row r="26" spans="1:22" s="376" customFormat="1">
      <c r="A26" s="396">
        <v>21</v>
      </c>
      <c r="B26" s="392" t="s">
        <v>101</v>
      </c>
      <c r="C26" s="377" t="s">
        <v>69</v>
      </c>
      <c r="D26" s="418">
        <v>1489.3632</v>
      </c>
      <c r="E26" s="418">
        <v>697.04387999999994</v>
      </c>
      <c r="F26" s="417">
        <v>297.87263999999999</v>
      </c>
      <c r="G26" s="417">
        <v>139.40877599999999</v>
      </c>
      <c r="H26" s="378">
        <f t="shared" si="10"/>
        <v>1489.3632</v>
      </c>
      <c r="I26" s="378">
        <f t="shared" si="11"/>
        <v>1489.3632</v>
      </c>
      <c r="J26" s="378">
        <f t="shared" si="12"/>
        <v>297.87263999999999</v>
      </c>
      <c r="K26" s="378">
        <f t="shared" si="13"/>
        <v>297.87263999999999</v>
      </c>
      <c r="L26" s="378">
        <f t="shared" si="14"/>
        <v>297.87263999999999</v>
      </c>
      <c r="M26" s="378">
        <f t="shared" si="5"/>
        <v>697.04387999999994</v>
      </c>
      <c r="N26" s="378">
        <f t="shared" si="6"/>
        <v>697.04387999999994</v>
      </c>
      <c r="O26" s="378">
        <f t="shared" si="7"/>
        <v>139.40877599999999</v>
      </c>
      <c r="P26" s="378">
        <f t="shared" si="8"/>
        <v>139.40877599999999</v>
      </c>
      <c r="Q26" s="378">
        <f t="shared" si="9"/>
        <v>139.40877599999999</v>
      </c>
      <c r="R26" s="382" t="s">
        <v>275</v>
      </c>
      <c r="S26" s="382" t="s">
        <v>275</v>
      </c>
      <c r="T26" s="382" t="s">
        <v>275</v>
      </c>
      <c r="U26" s="382" t="s">
        <v>275</v>
      </c>
      <c r="V26" s="382" t="s">
        <v>275</v>
      </c>
    </row>
    <row r="27" spans="1:22" s="376" customFormat="1">
      <c r="A27" s="396">
        <v>22</v>
      </c>
      <c r="B27" s="401" t="s">
        <v>103</v>
      </c>
      <c r="C27" s="377" t="s">
        <v>69</v>
      </c>
      <c r="D27" s="422"/>
      <c r="E27" s="422"/>
      <c r="F27" s="417">
        <v>0</v>
      </c>
      <c r="G27" s="417">
        <v>0</v>
      </c>
      <c r="H27" s="378">
        <f t="shared" ref="H27:H69" si="15">D27</f>
        <v>0</v>
      </c>
      <c r="I27" s="378">
        <f t="shared" ref="I27:I69" si="16">D27</f>
        <v>0</v>
      </c>
      <c r="J27" s="378">
        <f t="shared" ref="J27:J71" si="17">F27</f>
        <v>0</v>
      </c>
      <c r="K27" s="378">
        <f t="shared" ref="K27:K71" si="18">F27</f>
        <v>0</v>
      </c>
      <c r="L27" s="378">
        <f t="shared" ref="L27:L71" si="19">F27</f>
        <v>0</v>
      </c>
      <c r="M27" s="378">
        <f t="shared" si="5"/>
        <v>0</v>
      </c>
      <c r="N27" s="378">
        <f t="shared" si="6"/>
        <v>0</v>
      </c>
      <c r="O27" s="378">
        <f t="shared" si="7"/>
        <v>0</v>
      </c>
      <c r="P27" s="378">
        <f t="shared" si="8"/>
        <v>0</v>
      </c>
      <c r="Q27" s="378">
        <f t="shared" si="9"/>
        <v>0</v>
      </c>
      <c r="R27" s="382" t="s">
        <v>275</v>
      </c>
      <c r="S27" s="382" t="s">
        <v>275</v>
      </c>
      <c r="T27" s="382" t="s">
        <v>275</v>
      </c>
      <c r="U27" s="382" t="s">
        <v>275</v>
      </c>
      <c r="V27" s="382" t="s">
        <v>275</v>
      </c>
    </row>
    <row r="28" spans="1:22" s="376" customFormat="1">
      <c r="A28" s="396">
        <v>23</v>
      </c>
      <c r="B28" s="401" t="s">
        <v>104</v>
      </c>
      <c r="C28" s="379" t="s">
        <v>72</v>
      </c>
      <c r="D28" s="422"/>
      <c r="E28" s="422"/>
      <c r="F28" s="417">
        <v>7.2</v>
      </c>
      <c r="G28" s="417">
        <v>12.62</v>
      </c>
      <c r="H28" s="378">
        <f t="shared" si="15"/>
        <v>0</v>
      </c>
      <c r="I28" s="378">
        <f t="shared" si="16"/>
        <v>0</v>
      </c>
      <c r="J28" s="378">
        <f t="shared" si="17"/>
        <v>7.2</v>
      </c>
      <c r="K28" s="378">
        <f t="shared" si="18"/>
        <v>7.2</v>
      </c>
      <c r="L28" s="378">
        <f t="shared" si="19"/>
        <v>7.2</v>
      </c>
      <c r="M28" s="378">
        <f t="shared" si="5"/>
        <v>0</v>
      </c>
      <c r="N28" s="378">
        <f t="shared" si="6"/>
        <v>0</v>
      </c>
      <c r="O28" s="378">
        <f t="shared" si="7"/>
        <v>12.62</v>
      </c>
      <c r="P28" s="378">
        <f t="shared" si="8"/>
        <v>12.62</v>
      </c>
      <c r="Q28" s="378">
        <f t="shared" si="9"/>
        <v>12.62</v>
      </c>
      <c r="R28" s="382" t="s">
        <v>275</v>
      </c>
      <c r="S28" s="382" t="s">
        <v>275</v>
      </c>
      <c r="T28" s="382" t="s">
        <v>275</v>
      </c>
      <c r="U28" s="382" t="s">
        <v>275</v>
      </c>
      <c r="V28" s="382" t="s">
        <v>275</v>
      </c>
    </row>
    <row r="29" spans="1:22" s="376" customFormat="1">
      <c r="A29" s="396">
        <v>24</v>
      </c>
      <c r="B29" s="402" t="s">
        <v>106</v>
      </c>
      <c r="C29" s="377" t="s">
        <v>69</v>
      </c>
      <c r="D29" s="416">
        <v>519.78240000000005</v>
      </c>
      <c r="E29" s="416">
        <v>552.96</v>
      </c>
      <c r="F29" s="417">
        <v>0</v>
      </c>
      <c r="G29" s="417">
        <v>0</v>
      </c>
      <c r="H29" s="378">
        <f t="shared" si="15"/>
        <v>519.78240000000005</v>
      </c>
      <c r="I29" s="378">
        <f t="shared" si="16"/>
        <v>519.78240000000005</v>
      </c>
      <c r="J29" s="378">
        <f t="shared" si="17"/>
        <v>0</v>
      </c>
      <c r="K29" s="378">
        <f t="shared" si="18"/>
        <v>0</v>
      </c>
      <c r="L29" s="378">
        <f t="shared" si="19"/>
        <v>0</v>
      </c>
      <c r="M29" s="378">
        <f t="shared" si="5"/>
        <v>552.96</v>
      </c>
      <c r="N29" s="378">
        <f t="shared" si="6"/>
        <v>552.96</v>
      </c>
      <c r="O29" s="378">
        <f t="shared" si="7"/>
        <v>0</v>
      </c>
      <c r="P29" s="378">
        <f t="shared" si="8"/>
        <v>0</v>
      </c>
      <c r="Q29" s="378">
        <f t="shared" si="9"/>
        <v>0</v>
      </c>
      <c r="R29" s="382" t="s">
        <v>275</v>
      </c>
      <c r="S29" s="382" t="s">
        <v>275</v>
      </c>
      <c r="T29" s="382" t="s">
        <v>275</v>
      </c>
      <c r="U29" s="382" t="s">
        <v>275</v>
      </c>
      <c r="V29" s="382" t="s">
        <v>275</v>
      </c>
    </row>
    <row r="30" spans="1:22" s="376" customFormat="1">
      <c r="A30" s="396">
        <v>25</v>
      </c>
      <c r="B30" s="399" t="s">
        <v>108</v>
      </c>
      <c r="C30" s="377" t="s">
        <v>69</v>
      </c>
      <c r="D30" s="416">
        <v>3340.5695999999998</v>
      </c>
      <c r="E30" s="416">
        <v>6959.52</v>
      </c>
      <c r="F30" s="417">
        <v>0</v>
      </c>
      <c r="G30" s="417">
        <v>0</v>
      </c>
      <c r="H30" s="378">
        <f t="shared" si="15"/>
        <v>3340.5695999999998</v>
      </c>
      <c r="I30" s="378">
        <f t="shared" si="16"/>
        <v>3340.5695999999998</v>
      </c>
      <c r="J30" s="378">
        <f t="shared" si="17"/>
        <v>0</v>
      </c>
      <c r="K30" s="378">
        <f t="shared" si="18"/>
        <v>0</v>
      </c>
      <c r="L30" s="378">
        <f t="shared" si="19"/>
        <v>0</v>
      </c>
      <c r="M30" s="378">
        <f t="shared" si="5"/>
        <v>6959.52</v>
      </c>
      <c r="N30" s="378">
        <f t="shared" si="6"/>
        <v>6959.52</v>
      </c>
      <c r="O30" s="378">
        <f t="shared" si="7"/>
        <v>0</v>
      </c>
      <c r="P30" s="378">
        <f t="shared" si="8"/>
        <v>0</v>
      </c>
      <c r="Q30" s="378">
        <f t="shared" si="9"/>
        <v>0</v>
      </c>
      <c r="R30" s="382" t="s">
        <v>275</v>
      </c>
      <c r="S30" s="382" t="s">
        <v>275</v>
      </c>
      <c r="T30" s="382" t="s">
        <v>275</v>
      </c>
      <c r="U30" s="382" t="s">
        <v>275</v>
      </c>
      <c r="V30" s="382" t="s">
        <v>275</v>
      </c>
    </row>
    <row r="31" spans="1:22" s="376" customFormat="1">
      <c r="A31" s="396">
        <v>26</v>
      </c>
      <c r="B31" s="399" t="s">
        <v>109</v>
      </c>
      <c r="C31" s="377" t="s">
        <v>69</v>
      </c>
      <c r="D31" s="418" t="s">
        <v>276</v>
      </c>
      <c r="E31" s="416" t="s">
        <v>276</v>
      </c>
      <c r="F31" s="417">
        <v>0</v>
      </c>
      <c r="G31" s="417">
        <v>0</v>
      </c>
      <c r="H31" s="378">
        <v>0</v>
      </c>
      <c r="I31" s="378">
        <v>0</v>
      </c>
      <c r="J31" s="378">
        <f t="shared" si="17"/>
        <v>0</v>
      </c>
      <c r="K31" s="378">
        <f t="shared" si="18"/>
        <v>0</v>
      </c>
      <c r="L31" s="378">
        <f t="shared" si="19"/>
        <v>0</v>
      </c>
      <c r="M31" s="378">
        <v>0</v>
      </c>
      <c r="N31" s="378">
        <v>0</v>
      </c>
      <c r="O31" s="378">
        <f t="shared" si="7"/>
        <v>0</v>
      </c>
      <c r="P31" s="378">
        <f t="shared" si="8"/>
        <v>0</v>
      </c>
      <c r="Q31" s="378">
        <f t="shared" si="9"/>
        <v>0</v>
      </c>
      <c r="R31" s="382" t="s">
        <v>275</v>
      </c>
      <c r="S31" s="382" t="s">
        <v>275</v>
      </c>
      <c r="T31" s="382" t="s">
        <v>275</v>
      </c>
      <c r="U31" s="382" t="s">
        <v>275</v>
      </c>
      <c r="V31" s="382" t="s">
        <v>275</v>
      </c>
    </row>
    <row r="32" spans="1:22" s="376" customFormat="1">
      <c r="A32" s="396">
        <v>27</v>
      </c>
      <c r="B32" s="399" t="s">
        <v>110</v>
      </c>
      <c r="C32" s="377" t="s">
        <v>69</v>
      </c>
      <c r="D32" s="418" t="s">
        <v>276</v>
      </c>
      <c r="E32" s="416" t="s">
        <v>276</v>
      </c>
      <c r="F32" s="417">
        <v>0</v>
      </c>
      <c r="G32" s="417">
        <v>0</v>
      </c>
      <c r="H32" s="378">
        <v>0</v>
      </c>
      <c r="I32" s="378">
        <v>0</v>
      </c>
      <c r="J32" s="378">
        <f t="shared" si="17"/>
        <v>0</v>
      </c>
      <c r="K32" s="378">
        <f t="shared" si="18"/>
        <v>0</v>
      </c>
      <c r="L32" s="378">
        <f t="shared" si="19"/>
        <v>0</v>
      </c>
      <c r="M32" s="378">
        <v>0</v>
      </c>
      <c r="N32" s="378">
        <v>0</v>
      </c>
      <c r="O32" s="378">
        <f t="shared" si="7"/>
        <v>0</v>
      </c>
      <c r="P32" s="378">
        <f t="shared" si="8"/>
        <v>0</v>
      </c>
      <c r="Q32" s="378">
        <f t="shared" si="9"/>
        <v>0</v>
      </c>
      <c r="R32" s="382" t="s">
        <v>275</v>
      </c>
      <c r="S32" s="382" t="s">
        <v>275</v>
      </c>
      <c r="T32" s="382" t="s">
        <v>275</v>
      </c>
      <c r="U32" s="382" t="s">
        <v>275</v>
      </c>
      <c r="V32" s="382" t="s">
        <v>275</v>
      </c>
    </row>
    <row r="33" spans="1:22" s="376" customFormat="1">
      <c r="A33" s="396">
        <v>28</v>
      </c>
      <c r="B33" s="392" t="s">
        <v>111</v>
      </c>
      <c r="C33" s="377" t="s">
        <v>69</v>
      </c>
      <c r="D33" s="418" t="s">
        <v>276</v>
      </c>
      <c r="E33" s="416" t="s">
        <v>276</v>
      </c>
      <c r="F33" s="417">
        <v>0</v>
      </c>
      <c r="G33" s="417">
        <v>0</v>
      </c>
      <c r="H33" s="378">
        <v>0</v>
      </c>
      <c r="I33" s="378">
        <v>0</v>
      </c>
      <c r="J33" s="378">
        <f t="shared" si="17"/>
        <v>0</v>
      </c>
      <c r="K33" s="378">
        <f t="shared" si="18"/>
        <v>0</v>
      </c>
      <c r="L33" s="378">
        <f t="shared" si="19"/>
        <v>0</v>
      </c>
      <c r="M33" s="378">
        <v>0</v>
      </c>
      <c r="N33" s="378">
        <v>0</v>
      </c>
      <c r="O33" s="378">
        <f t="shared" si="7"/>
        <v>0</v>
      </c>
      <c r="P33" s="378">
        <f t="shared" si="8"/>
        <v>0</v>
      </c>
      <c r="Q33" s="378">
        <f t="shared" si="9"/>
        <v>0</v>
      </c>
      <c r="R33" s="382" t="s">
        <v>275</v>
      </c>
      <c r="S33" s="382" t="s">
        <v>275</v>
      </c>
      <c r="T33" s="382" t="s">
        <v>275</v>
      </c>
      <c r="U33" s="382" t="s">
        <v>275</v>
      </c>
      <c r="V33" s="382" t="s">
        <v>275</v>
      </c>
    </row>
    <row r="34" spans="1:22" s="376" customFormat="1">
      <c r="A34" s="396">
        <v>29</v>
      </c>
      <c r="B34" s="392" t="s">
        <v>112</v>
      </c>
      <c r="C34" s="377" t="s">
        <v>69</v>
      </c>
      <c r="D34" s="418" t="s">
        <v>276</v>
      </c>
      <c r="E34" s="416" t="s">
        <v>276</v>
      </c>
      <c r="F34" s="417">
        <v>0</v>
      </c>
      <c r="G34" s="417">
        <v>0</v>
      </c>
      <c r="H34" s="378">
        <v>0</v>
      </c>
      <c r="I34" s="378">
        <v>0</v>
      </c>
      <c r="J34" s="378">
        <f t="shared" si="17"/>
        <v>0</v>
      </c>
      <c r="K34" s="378">
        <f t="shared" si="18"/>
        <v>0</v>
      </c>
      <c r="L34" s="378">
        <f t="shared" si="19"/>
        <v>0</v>
      </c>
      <c r="M34" s="378">
        <v>0</v>
      </c>
      <c r="N34" s="378">
        <v>0</v>
      </c>
      <c r="O34" s="378">
        <f t="shared" si="7"/>
        <v>0</v>
      </c>
      <c r="P34" s="378">
        <f t="shared" si="8"/>
        <v>0</v>
      </c>
      <c r="Q34" s="378">
        <f t="shared" si="9"/>
        <v>0</v>
      </c>
      <c r="R34" s="382" t="s">
        <v>275</v>
      </c>
      <c r="S34" s="382" t="s">
        <v>275</v>
      </c>
      <c r="T34" s="382" t="s">
        <v>275</v>
      </c>
      <c r="U34" s="382" t="s">
        <v>275</v>
      </c>
      <c r="V34" s="382" t="s">
        <v>275</v>
      </c>
    </row>
    <row r="35" spans="1:22" s="376" customFormat="1" ht="13.5" thickBot="1">
      <c r="A35" s="489">
        <v>30</v>
      </c>
      <c r="B35" s="507" t="s">
        <v>113</v>
      </c>
      <c r="C35" s="491" t="s">
        <v>69</v>
      </c>
      <c r="D35" s="492">
        <v>0</v>
      </c>
      <c r="E35" s="492">
        <v>0</v>
      </c>
      <c r="F35" s="493">
        <v>0</v>
      </c>
      <c r="G35" s="493">
        <v>0</v>
      </c>
      <c r="H35" s="494">
        <f t="shared" si="15"/>
        <v>0</v>
      </c>
      <c r="I35" s="494">
        <f t="shared" si="16"/>
        <v>0</v>
      </c>
      <c r="J35" s="494">
        <f t="shared" si="17"/>
        <v>0</v>
      </c>
      <c r="K35" s="494">
        <f t="shared" si="18"/>
        <v>0</v>
      </c>
      <c r="L35" s="494">
        <f t="shared" si="19"/>
        <v>0</v>
      </c>
      <c r="M35" s="494">
        <f t="shared" si="5"/>
        <v>0</v>
      </c>
      <c r="N35" s="494">
        <f t="shared" si="6"/>
        <v>0</v>
      </c>
      <c r="O35" s="494">
        <f t="shared" si="7"/>
        <v>0</v>
      </c>
      <c r="P35" s="494">
        <f t="shared" si="8"/>
        <v>0</v>
      </c>
      <c r="Q35" s="494">
        <f t="shared" si="9"/>
        <v>0</v>
      </c>
      <c r="R35" s="495" t="s">
        <v>275</v>
      </c>
      <c r="S35" s="495" t="s">
        <v>275</v>
      </c>
      <c r="T35" s="495" t="s">
        <v>275</v>
      </c>
      <c r="U35" s="495" t="s">
        <v>275</v>
      </c>
      <c r="V35" s="495" t="s">
        <v>275</v>
      </c>
    </row>
    <row r="36" spans="1:22" s="376" customFormat="1" ht="13.5" thickBot="1">
      <c r="A36" s="508">
        <v>31</v>
      </c>
      <c r="B36" s="509" t="s">
        <v>115</v>
      </c>
      <c r="C36" s="515" t="s">
        <v>72</v>
      </c>
      <c r="D36" s="530">
        <f>[2]SABANGRANDE!$D$35</f>
        <v>331605.29588553897</v>
      </c>
      <c r="E36" s="530">
        <f>[2]SABANGRANDE!$D$36</f>
        <v>255965.99122644713</v>
      </c>
      <c r="F36" s="530">
        <f>[2]SABANGRANDE!$H$35</f>
        <v>164762.26385308299</v>
      </c>
      <c r="G36" s="530">
        <f>[2]SABANGRANDE!$H$36</f>
        <v>164762.26385308299</v>
      </c>
      <c r="H36" s="511">
        <f>D36</f>
        <v>331605.29588553897</v>
      </c>
      <c r="I36" s="511">
        <f>[2]SABANGRANDE!$E$35</f>
        <v>336895.36548755504</v>
      </c>
      <c r="J36" s="511">
        <f>[2]SABANGRANDE!$F$35</f>
        <v>161056.12562535249</v>
      </c>
      <c r="K36" s="511">
        <f>[2]SABANGRANDE!$G$35</f>
        <v>162945.26164649805</v>
      </c>
      <c r="L36" s="511">
        <f>[2]SABANGRANDE!$H$35</f>
        <v>164762.26385308299</v>
      </c>
      <c r="M36" s="511">
        <f t="shared" si="5"/>
        <v>255965.99122644713</v>
      </c>
      <c r="N36" s="511">
        <f>[2]SABANGRANDE!$E$36</f>
        <v>260049.39377199727</v>
      </c>
      <c r="O36" s="511">
        <f>[2]SABANGRANDE!$F$36</f>
        <v>161056.12562535249</v>
      </c>
      <c r="P36" s="511">
        <f>[2]SABANGRANDE!$G$36</f>
        <v>162945.26164649805</v>
      </c>
      <c r="Q36" s="511">
        <f>[2]SABANGRANDE!$H$36</f>
        <v>164762.26385308299</v>
      </c>
      <c r="R36" s="512">
        <v>100</v>
      </c>
      <c r="S36" s="512">
        <v>0</v>
      </c>
      <c r="T36" s="512">
        <v>0</v>
      </c>
      <c r="U36" s="512">
        <v>0</v>
      </c>
      <c r="V36" s="513">
        <v>0</v>
      </c>
    </row>
    <row r="37" spans="1:22" s="376" customFormat="1">
      <c r="A37" s="496">
        <v>32</v>
      </c>
      <c r="B37" s="497" t="s">
        <v>116</v>
      </c>
      <c r="C37" s="498" t="s">
        <v>69</v>
      </c>
      <c r="D37" s="499">
        <v>3950.2080000000001</v>
      </c>
      <c r="E37" s="499">
        <v>1788.48</v>
      </c>
      <c r="F37" s="500">
        <v>790.04160000000002</v>
      </c>
      <c r="G37" s="500">
        <v>357.69600000000003</v>
      </c>
      <c r="H37" s="501">
        <f t="shared" si="15"/>
        <v>3950.2080000000001</v>
      </c>
      <c r="I37" s="501">
        <f t="shared" si="16"/>
        <v>3950.2080000000001</v>
      </c>
      <c r="J37" s="501">
        <f t="shared" si="17"/>
        <v>790.04160000000002</v>
      </c>
      <c r="K37" s="501">
        <f t="shared" si="18"/>
        <v>790.04160000000002</v>
      </c>
      <c r="L37" s="501">
        <f t="shared" si="19"/>
        <v>790.04160000000002</v>
      </c>
      <c r="M37" s="501">
        <f t="shared" si="5"/>
        <v>1788.48</v>
      </c>
      <c r="N37" s="501">
        <f t="shared" si="6"/>
        <v>1788.48</v>
      </c>
      <c r="O37" s="501">
        <f t="shared" si="7"/>
        <v>357.69600000000003</v>
      </c>
      <c r="P37" s="501">
        <f t="shared" si="8"/>
        <v>357.69600000000003</v>
      </c>
      <c r="Q37" s="501">
        <f t="shared" si="9"/>
        <v>357.69600000000003</v>
      </c>
      <c r="R37" s="502" t="s">
        <v>275</v>
      </c>
      <c r="S37" s="502" t="s">
        <v>275</v>
      </c>
      <c r="T37" s="502" t="s">
        <v>275</v>
      </c>
      <c r="U37" s="502" t="s">
        <v>275</v>
      </c>
      <c r="V37" s="502" t="s">
        <v>275</v>
      </c>
    </row>
    <row r="38" spans="1:22" s="381" customFormat="1">
      <c r="A38" s="396">
        <v>33</v>
      </c>
      <c r="B38" s="392" t="s">
        <v>117</v>
      </c>
      <c r="C38" s="377" t="s">
        <v>69</v>
      </c>
      <c r="D38" s="418" t="s">
        <v>276</v>
      </c>
      <c r="E38" s="416" t="s">
        <v>276</v>
      </c>
      <c r="F38" s="417">
        <v>0</v>
      </c>
      <c r="G38" s="417">
        <v>0</v>
      </c>
      <c r="H38" s="378">
        <v>0</v>
      </c>
      <c r="I38" s="378">
        <v>0</v>
      </c>
      <c r="J38" s="378">
        <f t="shared" si="17"/>
        <v>0</v>
      </c>
      <c r="K38" s="378">
        <f t="shared" si="18"/>
        <v>0</v>
      </c>
      <c r="L38" s="378">
        <f t="shared" si="19"/>
        <v>0</v>
      </c>
      <c r="M38" s="378">
        <v>0</v>
      </c>
      <c r="N38" s="378">
        <v>0</v>
      </c>
      <c r="O38" s="378">
        <f t="shared" si="7"/>
        <v>0</v>
      </c>
      <c r="P38" s="378">
        <f t="shared" si="8"/>
        <v>0</v>
      </c>
      <c r="Q38" s="378">
        <f t="shared" si="9"/>
        <v>0</v>
      </c>
      <c r="R38" s="382" t="s">
        <v>275</v>
      </c>
      <c r="S38" s="382" t="s">
        <v>275</v>
      </c>
      <c r="T38" s="382" t="s">
        <v>275</v>
      </c>
      <c r="U38" s="382" t="s">
        <v>275</v>
      </c>
      <c r="V38" s="382" t="s">
        <v>275</v>
      </c>
    </row>
    <row r="39" spans="1:22" s="376" customFormat="1">
      <c r="A39" s="396">
        <v>34</v>
      </c>
      <c r="B39" s="392" t="s">
        <v>119</v>
      </c>
      <c r="C39" s="379" t="s">
        <v>72</v>
      </c>
      <c r="D39" s="421">
        <v>91997.047296000004</v>
      </c>
      <c r="E39" s="421">
        <v>15627.26639232</v>
      </c>
      <c r="F39" s="417">
        <v>45998.523648000002</v>
      </c>
      <c r="G39" s="417">
        <v>7813.6331961599999</v>
      </c>
      <c r="H39" s="378">
        <f t="shared" si="15"/>
        <v>91997.047296000004</v>
      </c>
      <c r="I39" s="378">
        <f t="shared" si="16"/>
        <v>91997.047296000004</v>
      </c>
      <c r="J39" s="378">
        <f t="shared" si="17"/>
        <v>45998.523648000002</v>
      </c>
      <c r="K39" s="378">
        <f t="shared" si="18"/>
        <v>45998.523648000002</v>
      </c>
      <c r="L39" s="378">
        <f t="shared" si="19"/>
        <v>45998.523648000002</v>
      </c>
      <c r="M39" s="378">
        <f t="shared" si="5"/>
        <v>15627.26639232</v>
      </c>
      <c r="N39" s="378">
        <f t="shared" si="6"/>
        <v>15627.26639232</v>
      </c>
      <c r="O39" s="378">
        <f t="shared" si="7"/>
        <v>7813.6331961599999</v>
      </c>
      <c r="P39" s="378">
        <f t="shared" si="8"/>
        <v>7813.6331961599999</v>
      </c>
      <c r="Q39" s="378">
        <f t="shared" si="9"/>
        <v>7813.6331961599999</v>
      </c>
      <c r="R39" s="382" t="s">
        <v>275</v>
      </c>
      <c r="S39" s="382" t="s">
        <v>275</v>
      </c>
      <c r="T39" s="382" t="s">
        <v>275</v>
      </c>
      <c r="U39" s="382" t="s">
        <v>275</v>
      </c>
      <c r="V39" s="382" t="s">
        <v>275</v>
      </c>
    </row>
    <row r="40" spans="1:22" s="376" customFormat="1">
      <c r="A40" s="396">
        <v>35</v>
      </c>
      <c r="B40" s="400" t="s">
        <v>120</v>
      </c>
      <c r="C40" s="377" t="s">
        <v>69</v>
      </c>
      <c r="D40" s="421">
        <v>292665.52972799999</v>
      </c>
      <c r="E40" s="421">
        <v>216391.75271999999</v>
      </c>
      <c r="F40" s="417">
        <v>146332.764864</v>
      </c>
      <c r="G40" s="417">
        <v>108195.87635999999</v>
      </c>
      <c r="H40" s="380">
        <f t="shared" si="15"/>
        <v>292665.52972799999</v>
      </c>
      <c r="I40" s="380">
        <f t="shared" si="16"/>
        <v>292665.52972799999</v>
      </c>
      <c r="J40" s="380">
        <f t="shared" si="17"/>
        <v>146332.764864</v>
      </c>
      <c r="K40" s="380">
        <f t="shared" si="18"/>
        <v>146332.764864</v>
      </c>
      <c r="L40" s="380">
        <f t="shared" si="19"/>
        <v>146332.764864</v>
      </c>
      <c r="M40" s="380">
        <f t="shared" si="5"/>
        <v>216391.75271999999</v>
      </c>
      <c r="N40" s="380">
        <f t="shared" si="6"/>
        <v>216391.75271999999</v>
      </c>
      <c r="O40" s="380">
        <f t="shared" si="7"/>
        <v>108195.87635999999</v>
      </c>
      <c r="P40" s="380">
        <f t="shared" si="8"/>
        <v>108195.87635999999</v>
      </c>
      <c r="Q40" s="380">
        <f t="shared" si="9"/>
        <v>108195.87635999999</v>
      </c>
      <c r="R40" s="403">
        <v>20</v>
      </c>
      <c r="S40" s="403">
        <v>40</v>
      </c>
      <c r="T40" s="403">
        <v>60</v>
      </c>
      <c r="U40" s="403">
        <v>80</v>
      </c>
      <c r="V40" s="403">
        <v>100</v>
      </c>
    </row>
    <row r="41" spans="1:22" s="376" customFormat="1" ht="13.5" thickBot="1">
      <c r="A41" s="489">
        <v>36</v>
      </c>
      <c r="B41" s="490" t="s">
        <v>122</v>
      </c>
      <c r="C41" s="491" t="s">
        <v>69</v>
      </c>
      <c r="D41" s="535" t="s">
        <v>276</v>
      </c>
      <c r="E41" s="492" t="s">
        <v>276</v>
      </c>
      <c r="F41" s="493">
        <v>0</v>
      </c>
      <c r="G41" s="493">
        <v>0</v>
      </c>
      <c r="H41" s="494">
        <v>0</v>
      </c>
      <c r="I41" s="494">
        <v>0</v>
      </c>
      <c r="J41" s="494">
        <f t="shared" si="17"/>
        <v>0</v>
      </c>
      <c r="K41" s="494">
        <f t="shared" si="18"/>
        <v>0</v>
      </c>
      <c r="L41" s="494">
        <f t="shared" si="19"/>
        <v>0</v>
      </c>
      <c r="M41" s="494">
        <v>0</v>
      </c>
      <c r="N41" s="494">
        <v>0</v>
      </c>
      <c r="O41" s="494">
        <f t="shared" si="7"/>
        <v>0</v>
      </c>
      <c r="P41" s="494">
        <f t="shared" si="8"/>
        <v>0</v>
      </c>
      <c r="Q41" s="494">
        <f t="shared" si="9"/>
        <v>0</v>
      </c>
      <c r="R41" s="495" t="s">
        <v>275</v>
      </c>
      <c r="S41" s="495" t="s">
        <v>275</v>
      </c>
      <c r="T41" s="495" t="s">
        <v>275</v>
      </c>
      <c r="U41" s="495" t="s">
        <v>275</v>
      </c>
      <c r="V41" s="495" t="s">
        <v>275</v>
      </c>
    </row>
    <row r="42" spans="1:22" s="376" customFormat="1" ht="13.5" thickBot="1">
      <c r="A42" s="536">
        <v>37</v>
      </c>
      <c r="B42" s="436" t="s">
        <v>123</v>
      </c>
      <c r="C42" s="437" t="s">
        <v>72</v>
      </c>
      <c r="D42" s="533">
        <v>1273.7088000000001</v>
      </c>
      <c r="E42" s="533">
        <v>1412.316</v>
      </c>
      <c r="F42" s="537">
        <f>L42</f>
        <v>1211</v>
      </c>
      <c r="G42" s="537">
        <f>Q42</f>
        <v>1343</v>
      </c>
      <c r="H42" s="538">
        <v>1274</v>
      </c>
      <c r="I42" s="538">
        <f>H42</f>
        <v>1274</v>
      </c>
      <c r="J42" s="538">
        <v>1242</v>
      </c>
      <c r="K42" s="538">
        <f>J42</f>
        <v>1242</v>
      </c>
      <c r="L42" s="538">
        <v>1211</v>
      </c>
      <c r="M42" s="538">
        <v>1412</v>
      </c>
      <c r="N42" s="538">
        <f>M42</f>
        <v>1412</v>
      </c>
      <c r="O42" s="538">
        <v>1377</v>
      </c>
      <c r="P42" s="538">
        <f>O42</f>
        <v>1377</v>
      </c>
      <c r="Q42" s="538">
        <v>1343</v>
      </c>
      <c r="R42" s="538" t="s">
        <v>275</v>
      </c>
      <c r="S42" s="538" t="s">
        <v>275</v>
      </c>
      <c r="T42" s="538" t="s">
        <v>275</v>
      </c>
      <c r="U42" s="538" t="s">
        <v>275</v>
      </c>
      <c r="V42" s="539" t="s">
        <v>275</v>
      </c>
    </row>
    <row r="43" spans="1:22" s="376" customFormat="1">
      <c r="A43" s="496">
        <v>38</v>
      </c>
      <c r="B43" s="497" t="s">
        <v>124</v>
      </c>
      <c r="C43" s="498" t="s">
        <v>69</v>
      </c>
      <c r="D43" s="499">
        <v>9517.8240000000005</v>
      </c>
      <c r="E43" s="499">
        <v>8667.6479999999992</v>
      </c>
      <c r="F43" s="500">
        <v>4758.9120000000003</v>
      </c>
      <c r="G43" s="500">
        <v>4333.8239999999996</v>
      </c>
      <c r="H43" s="501">
        <f t="shared" si="15"/>
        <v>9517.8240000000005</v>
      </c>
      <c r="I43" s="501">
        <f t="shared" si="16"/>
        <v>9517.8240000000005</v>
      </c>
      <c r="J43" s="501">
        <f t="shared" si="17"/>
        <v>4758.9120000000003</v>
      </c>
      <c r="K43" s="501">
        <f t="shared" si="18"/>
        <v>4758.9120000000003</v>
      </c>
      <c r="L43" s="501">
        <f t="shared" si="19"/>
        <v>4758.9120000000003</v>
      </c>
      <c r="M43" s="501">
        <f t="shared" si="5"/>
        <v>8667.6479999999992</v>
      </c>
      <c r="N43" s="501">
        <f t="shared" si="6"/>
        <v>8667.6479999999992</v>
      </c>
      <c r="O43" s="501">
        <f t="shared" si="7"/>
        <v>4333.8239999999996</v>
      </c>
      <c r="P43" s="501">
        <f t="shared" si="8"/>
        <v>4333.8239999999996</v>
      </c>
      <c r="Q43" s="501">
        <f t="shared" si="9"/>
        <v>4333.8239999999996</v>
      </c>
      <c r="R43" s="502" t="s">
        <v>275</v>
      </c>
      <c r="S43" s="502" t="s">
        <v>275</v>
      </c>
      <c r="T43" s="502" t="s">
        <v>275</v>
      </c>
      <c r="U43" s="502" t="s">
        <v>275</v>
      </c>
      <c r="V43" s="502" t="s">
        <v>275</v>
      </c>
    </row>
    <row r="44" spans="1:22" s="376" customFormat="1">
      <c r="A44" s="396">
        <v>39</v>
      </c>
      <c r="B44" s="392" t="s">
        <v>125</v>
      </c>
      <c r="C44" s="377" t="s">
        <v>69</v>
      </c>
      <c r="D44" s="416">
        <v>2985.9839999999999</v>
      </c>
      <c r="E44" s="416">
        <v>1866.24</v>
      </c>
      <c r="F44" s="417">
        <v>1492.992</v>
      </c>
      <c r="G44" s="417">
        <v>933.12</v>
      </c>
      <c r="H44" s="378">
        <f t="shared" si="15"/>
        <v>2985.9839999999999</v>
      </c>
      <c r="I44" s="378">
        <f t="shared" si="16"/>
        <v>2985.9839999999999</v>
      </c>
      <c r="J44" s="378">
        <f t="shared" si="17"/>
        <v>1492.992</v>
      </c>
      <c r="K44" s="378">
        <f t="shared" si="18"/>
        <v>1492.992</v>
      </c>
      <c r="L44" s="378">
        <f t="shared" si="19"/>
        <v>1492.992</v>
      </c>
      <c r="M44" s="378">
        <f t="shared" si="5"/>
        <v>1866.24</v>
      </c>
      <c r="N44" s="378">
        <f t="shared" si="6"/>
        <v>1866.24</v>
      </c>
      <c r="O44" s="378">
        <f t="shared" si="7"/>
        <v>933.12</v>
      </c>
      <c r="P44" s="378">
        <f t="shared" si="8"/>
        <v>933.12</v>
      </c>
      <c r="Q44" s="378">
        <f t="shared" si="9"/>
        <v>933.12</v>
      </c>
      <c r="R44" s="382" t="s">
        <v>275</v>
      </c>
      <c r="S44" s="382" t="s">
        <v>275</v>
      </c>
      <c r="T44" s="382" t="s">
        <v>275</v>
      </c>
      <c r="U44" s="382" t="s">
        <v>275</v>
      </c>
      <c r="V44" s="382" t="s">
        <v>275</v>
      </c>
    </row>
    <row r="45" spans="1:22" s="376" customFormat="1" ht="22.5">
      <c r="A45" s="396">
        <v>40</v>
      </c>
      <c r="B45" s="392" t="s">
        <v>126</v>
      </c>
      <c r="C45" s="377" t="s">
        <v>69</v>
      </c>
      <c r="D45" s="416">
        <v>4.8114777599999998</v>
      </c>
      <c r="E45" s="416">
        <v>0</v>
      </c>
      <c r="F45" s="417">
        <v>0.96229555200000005</v>
      </c>
      <c r="G45" s="417">
        <v>0</v>
      </c>
      <c r="H45" s="378">
        <f t="shared" si="15"/>
        <v>4.8114777599999998</v>
      </c>
      <c r="I45" s="378">
        <f t="shared" si="16"/>
        <v>4.8114777599999998</v>
      </c>
      <c r="J45" s="378">
        <f t="shared" si="17"/>
        <v>0.96229555200000005</v>
      </c>
      <c r="K45" s="378">
        <f t="shared" si="18"/>
        <v>0.96229555200000005</v>
      </c>
      <c r="L45" s="378">
        <f t="shared" si="19"/>
        <v>0.96229555200000005</v>
      </c>
      <c r="M45" s="378">
        <f t="shared" si="5"/>
        <v>0</v>
      </c>
      <c r="N45" s="378">
        <f t="shared" si="6"/>
        <v>0</v>
      </c>
      <c r="O45" s="378">
        <f t="shared" si="7"/>
        <v>0</v>
      </c>
      <c r="P45" s="378">
        <f t="shared" si="8"/>
        <v>0</v>
      </c>
      <c r="Q45" s="378">
        <f t="shared" si="9"/>
        <v>0</v>
      </c>
      <c r="R45" s="382" t="s">
        <v>275</v>
      </c>
      <c r="S45" s="382" t="s">
        <v>275</v>
      </c>
      <c r="T45" s="382" t="s">
        <v>275</v>
      </c>
      <c r="U45" s="382" t="s">
        <v>275</v>
      </c>
      <c r="V45" s="382" t="s">
        <v>275</v>
      </c>
    </row>
    <row r="46" spans="1:22" s="376" customFormat="1" ht="13.5" thickBot="1">
      <c r="A46" s="489">
        <v>41</v>
      </c>
      <c r="B46" s="490" t="s">
        <v>127</v>
      </c>
      <c r="C46" s="491" t="s">
        <v>69</v>
      </c>
      <c r="D46" s="492">
        <v>4203.3599999999997</v>
      </c>
      <c r="E46" s="492">
        <v>2514.2399999999998</v>
      </c>
      <c r="F46" s="493">
        <v>3362.6880000000001</v>
      </c>
      <c r="G46" s="493">
        <v>2011.3920000000001</v>
      </c>
      <c r="H46" s="494">
        <f t="shared" si="15"/>
        <v>4203.3599999999997</v>
      </c>
      <c r="I46" s="494">
        <f t="shared" si="16"/>
        <v>4203.3599999999997</v>
      </c>
      <c r="J46" s="494">
        <f t="shared" si="17"/>
        <v>3362.6880000000001</v>
      </c>
      <c r="K46" s="494">
        <f t="shared" si="18"/>
        <v>3362.6880000000001</v>
      </c>
      <c r="L46" s="494">
        <f t="shared" si="19"/>
        <v>3362.6880000000001</v>
      </c>
      <c r="M46" s="494">
        <f t="shared" si="5"/>
        <v>2514.2399999999998</v>
      </c>
      <c r="N46" s="494">
        <f t="shared" si="6"/>
        <v>2514.2399999999998</v>
      </c>
      <c r="O46" s="494">
        <f t="shared" si="7"/>
        <v>2011.3920000000001</v>
      </c>
      <c r="P46" s="494">
        <f t="shared" si="8"/>
        <v>2011.3920000000001</v>
      </c>
      <c r="Q46" s="494">
        <f t="shared" si="9"/>
        <v>2011.3920000000001</v>
      </c>
      <c r="R46" s="495" t="s">
        <v>275</v>
      </c>
      <c r="S46" s="495" t="s">
        <v>275</v>
      </c>
      <c r="T46" s="495" t="s">
        <v>275</v>
      </c>
      <c r="U46" s="495" t="s">
        <v>275</v>
      </c>
      <c r="V46" s="495" t="s">
        <v>275</v>
      </c>
    </row>
    <row r="47" spans="1:22" s="376" customFormat="1" ht="13.5" thickBot="1">
      <c r="A47" s="503">
        <v>42</v>
      </c>
      <c r="B47" s="436" t="s">
        <v>129</v>
      </c>
      <c r="C47" s="525" t="s">
        <v>524</v>
      </c>
      <c r="D47" s="438">
        <f>F47</f>
        <v>1112.1300000000001</v>
      </c>
      <c r="E47" s="438">
        <f>M47</f>
        <v>1902.23</v>
      </c>
      <c r="F47" s="526">
        <f>L47</f>
        <v>1112.1300000000001</v>
      </c>
      <c r="G47" s="526">
        <f>Q47</f>
        <v>1382.7</v>
      </c>
      <c r="H47" s="504">
        <v>1525.56</v>
      </c>
      <c r="I47" s="504">
        <v>1525.56</v>
      </c>
      <c r="J47" s="504">
        <v>1373.01</v>
      </c>
      <c r="K47" s="504">
        <v>1235.01</v>
      </c>
      <c r="L47" s="504">
        <v>1112.1300000000001</v>
      </c>
      <c r="M47" s="504">
        <v>1902.23</v>
      </c>
      <c r="N47" s="504">
        <v>1902.23</v>
      </c>
      <c r="O47" s="504">
        <v>1712</v>
      </c>
      <c r="P47" s="504">
        <v>1540.8</v>
      </c>
      <c r="Q47" s="504">
        <v>1382.7</v>
      </c>
      <c r="R47" s="527" t="s">
        <v>275</v>
      </c>
      <c r="S47" s="527" t="s">
        <v>275</v>
      </c>
      <c r="T47" s="527" t="s">
        <v>275</v>
      </c>
      <c r="U47" s="527" t="s">
        <v>275</v>
      </c>
      <c r="V47" s="528" t="s">
        <v>275</v>
      </c>
    </row>
    <row r="48" spans="1:22" s="376" customFormat="1">
      <c r="A48" s="496">
        <v>43</v>
      </c>
      <c r="B48" s="497" t="s">
        <v>131</v>
      </c>
      <c r="C48" s="523" t="s">
        <v>72</v>
      </c>
      <c r="D48" s="524">
        <v>1703.3327999999999</v>
      </c>
      <c r="E48" s="524">
        <v>1259.712</v>
      </c>
      <c r="F48" s="500">
        <v>1362.66624</v>
      </c>
      <c r="G48" s="500">
        <v>1007.7696</v>
      </c>
      <c r="H48" s="501">
        <f t="shared" si="15"/>
        <v>1703.3327999999999</v>
      </c>
      <c r="I48" s="501">
        <f t="shared" si="16"/>
        <v>1703.3327999999999</v>
      </c>
      <c r="J48" s="501">
        <f t="shared" si="17"/>
        <v>1362.66624</v>
      </c>
      <c r="K48" s="501">
        <f t="shared" si="18"/>
        <v>1362.66624</v>
      </c>
      <c r="L48" s="501">
        <f t="shared" si="19"/>
        <v>1362.66624</v>
      </c>
      <c r="M48" s="501">
        <f t="shared" si="5"/>
        <v>1259.712</v>
      </c>
      <c r="N48" s="501">
        <f t="shared" si="6"/>
        <v>1259.712</v>
      </c>
      <c r="O48" s="501">
        <f t="shared" si="7"/>
        <v>1007.7696</v>
      </c>
      <c r="P48" s="501">
        <f t="shared" si="8"/>
        <v>1007.7696</v>
      </c>
      <c r="Q48" s="501">
        <f t="shared" si="9"/>
        <v>1007.7696</v>
      </c>
      <c r="R48" s="502" t="s">
        <v>275</v>
      </c>
      <c r="S48" s="502" t="s">
        <v>275</v>
      </c>
      <c r="T48" s="502" t="s">
        <v>275</v>
      </c>
      <c r="U48" s="502" t="s">
        <v>275</v>
      </c>
      <c r="V48" s="502" t="s">
        <v>275</v>
      </c>
    </row>
    <row r="49" spans="1:25" s="376" customFormat="1">
      <c r="A49" s="396">
        <v>44</v>
      </c>
      <c r="B49" s="399" t="s">
        <v>132</v>
      </c>
      <c r="C49" s="377" t="s">
        <v>69</v>
      </c>
      <c r="D49" s="418" t="s">
        <v>276</v>
      </c>
      <c r="E49" s="416" t="s">
        <v>276</v>
      </c>
      <c r="F49" s="417">
        <v>0</v>
      </c>
      <c r="G49" s="417">
        <v>0</v>
      </c>
      <c r="H49" s="378">
        <v>0</v>
      </c>
      <c r="I49" s="378">
        <v>0</v>
      </c>
      <c r="J49" s="378">
        <f t="shared" si="17"/>
        <v>0</v>
      </c>
      <c r="K49" s="378">
        <f t="shared" si="18"/>
        <v>0</v>
      </c>
      <c r="L49" s="378">
        <f t="shared" si="19"/>
        <v>0</v>
      </c>
      <c r="M49" s="378">
        <v>0</v>
      </c>
      <c r="N49" s="378">
        <v>0</v>
      </c>
      <c r="O49" s="378">
        <f t="shared" si="7"/>
        <v>0</v>
      </c>
      <c r="P49" s="378">
        <f t="shared" si="8"/>
        <v>0</v>
      </c>
      <c r="Q49" s="378">
        <f t="shared" si="9"/>
        <v>0</v>
      </c>
      <c r="R49" s="382" t="s">
        <v>275</v>
      </c>
      <c r="S49" s="382" t="s">
        <v>275</v>
      </c>
      <c r="T49" s="382" t="s">
        <v>275</v>
      </c>
      <c r="U49" s="382" t="s">
        <v>275</v>
      </c>
      <c r="V49" s="382" t="s">
        <v>275</v>
      </c>
    </row>
    <row r="50" spans="1:25" s="381" customFormat="1">
      <c r="A50" s="396">
        <v>45</v>
      </c>
      <c r="B50" s="392" t="s">
        <v>133</v>
      </c>
      <c r="C50" s="377" t="s">
        <v>69</v>
      </c>
      <c r="D50" s="418">
        <v>23141.376</v>
      </c>
      <c r="E50" s="416">
        <v>13324.953600000001</v>
      </c>
      <c r="F50" s="417">
        <v>18513.1008</v>
      </c>
      <c r="G50" s="417">
        <v>10659.962879999999</v>
      </c>
      <c r="H50" s="378">
        <f t="shared" si="15"/>
        <v>23141.376</v>
      </c>
      <c r="I50" s="378">
        <f t="shared" si="16"/>
        <v>23141.376</v>
      </c>
      <c r="J50" s="378">
        <f t="shared" si="17"/>
        <v>18513.1008</v>
      </c>
      <c r="K50" s="378">
        <f t="shared" si="18"/>
        <v>18513.1008</v>
      </c>
      <c r="L50" s="378">
        <f t="shared" si="19"/>
        <v>18513.1008</v>
      </c>
      <c r="M50" s="378">
        <f t="shared" si="5"/>
        <v>13324.953600000001</v>
      </c>
      <c r="N50" s="378">
        <f t="shared" si="6"/>
        <v>13324.953600000001</v>
      </c>
      <c r="O50" s="378">
        <f t="shared" si="7"/>
        <v>10659.962879999999</v>
      </c>
      <c r="P50" s="378">
        <f t="shared" si="8"/>
        <v>10659.962879999999</v>
      </c>
      <c r="Q50" s="378">
        <f t="shared" si="9"/>
        <v>10659.962879999999</v>
      </c>
      <c r="R50" s="382" t="s">
        <v>275</v>
      </c>
      <c r="S50" s="382" t="s">
        <v>275</v>
      </c>
      <c r="T50" s="382" t="s">
        <v>275</v>
      </c>
      <c r="U50" s="382" t="s">
        <v>275</v>
      </c>
      <c r="V50" s="382" t="s">
        <v>275</v>
      </c>
      <c r="W50" s="376"/>
      <c r="X50" s="376"/>
      <c r="Y50" s="376"/>
    </row>
    <row r="51" spans="1:25" s="376" customFormat="1">
      <c r="A51" s="396">
        <v>46</v>
      </c>
      <c r="B51" s="402" t="s">
        <v>135</v>
      </c>
      <c r="C51" s="377" t="s">
        <v>69</v>
      </c>
      <c r="D51" s="416">
        <v>77040.849600000001</v>
      </c>
      <c r="E51" s="416">
        <v>10171.474560000001</v>
      </c>
      <c r="F51" s="417">
        <v>0</v>
      </c>
      <c r="G51" s="417">
        <v>0</v>
      </c>
      <c r="H51" s="378">
        <f t="shared" si="15"/>
        <v>77040.849600000001</v>
      </c>
      <c r="I51" s="378">
        <f t="shared" si="16"/>
        <v>77040.849600000001</v>
      </c>
      <c r="J51" s="378">
        <f t="shared" si="17"/>
        <v>0</v>
      </c>
      <c r="K51" s="378">
        <f t="shared" si="18"/>
        <v>0</v>
      </c>
      <c r="L51" s="378">
        <f t="shared" si="19"/>
        <v>0</v>
      </c>
      <c r="M51" s="378">
        <f t="shared" si="5"/>
        <v>10171.474560000001</v>
      </c>
      <c r="N51" s="378">
        <f t="shared" si="6"/>
        <v>10171.474560000001</v>
      </c>
      <c r="O51" s="378">
        <f t="shared" si="7"/>
        <v>0</v>
      </c>
      <c r="P51" s="378">
        <f t="shared" si="8"/>
        <v>0</v>
      </c>
      <c r="Q51" s="378">
        <f t="shared" si="9"/>
        <v>0</v>
      </c>
      <c r="R51" s="382" t="s">
        <v>275</v>
      </c>
      <c r="S51" s="382" t="s">
        <v>275</v>
      </c>
      <c r="T51" s="382" t="s">
        <v>275</v>
      </c>
      <c r="U51" s="382" t="s">
        <v>275</v>
      </c>
      <c r="V51" s="382" t="s">
        <v>275</v>
      </c>
    </row>
    <row r="52" spans="1:25" s="376" customFormat="1">
      <c r="A52" s="396">
        <v>47</v>
      </c>
      <c r="B52" s="402" t="s">
        <v>136</v>
      </c>
      <c r="C52" s="377" t="s">
        <v>69</v>
      </c>
      <c r="D52" s="418" t="s">
        <v>276</v>
      </c>
      <c r="E52" s="416" t="s">
        <v>276</v>
      </c>
      <c r="F52" s="417">
        <v>0</v>
      </c>
      <c r="G52" s="417">
        <v>0</v>
      </c>
      <c r="H52" s="378">
        <v>0</v>
      </c>
      <c r="I52" s="378">
        <v>0</v>
      </c>
      <c r="J52" s="378">
        <f t="shared" si="17"/>
        <v>0</v>
      </c>
      <c r="K52" s="378">
        <f t="shared" si="18"/>
        <v>0</v>
      </c>
      <c r="L52" s="378">
        <f t="shared" si="19"/>
        <v>0</v>
      </c>
      <c r="M52" s="378">
        <v>0</v>
      </c>
      <c r="N52" s="378">
        <v>0</v>
      </c>
      <c r="O52" s="378">
        <f t="shared" si="7"/>
        <v>0</v>
      </c>
      <c r="P52" s="378">
        <f t="shared" si="8"/>
        <v>0</v>
      </c>
      <c r="Q52" s="378">
        <f t="shared" si="9"/>
        <v>0</v>
      </c>
      <c r="R52" s="382" t="s">
        <v>275</v>
      </c>
      <c r="S52" s="382" t="s">
        <v>275</v>
      </c>
      <c r="T52" s="382" t="s">
        <v>275</v>
      </c>
      <c r="U52" s="382" t="s">
        <v>275</v>
      </c>
      <c r="V52" s="382" t="s">
        <v>275</v>
      </c>
    </row>
    <row r="53" spans="1:25" s="376" customFormat="1">
      <c r="A53" s="404">
        <v>48</v>
      </c>
      <c r="B53" s="274" t="s">
        <v>553</v>
      </c>
      <c r="C53" s="377" t="s">
        <v>69</v>
      </c>
      <c r="D53" s="417">
        <v>6.36</v>
      </c>
      <c r="E53" s="417">
        <v>4.92</v>
      </c>
      <c r="F53" s="417">
        <v>0</v>
      </c>
      <c r="G53" s="417">
        <v>0</v>
      </c>
      <c r="H53" s="380">
        <v>0</v>
      </c>
      <c r="I53" s="380">
        <v>0</v>
      </c>
      <c r="J53" s="380">
        <f t="shared" si="17"/>
        <v>0</v>
      </c>
      <c r="K53" s="380">
        <f t="shared" si="18"/>
        <v>0</v>
      </c>
      <c r="L53" s="380">
        <f t="shared" si="19"/>
        <v>0</v>
      </c>
      <c r="M53" s="380">
        <v>0</v>
      </c>
      <c r="N53" s="380">
        <v>0</v>
      </c>
      <c r="O53" s="380">
        <f t="shared" si="7"/>
        <v>0</v>
      </c>
      <c r="P53" s="380">
        <f t="shared" si="8"/>
        <v>0</v>
      </c>
      <c r="Q53" s="380">
        <f t="shared" si="9"/>
        <v>0</v>
      </c>
      <c r="R53" s="383" t="s">
        <v>275</v>
      </c>
      <c r="S53" s="383" t="s">
        <v>275</v>
      </c>
      <c r="T53" s="383" t="s">
        <v>275</v>
      </c>
      <c r="U53" s="383" t="s">
        <v>275</v>
      </c>
      <c r="V53" s="383" t="s">
        <v>275</v>
      </c>
    </row>
    <row r="54" spans="1:25" s="376" customFormat="1">
      <c r="A54" s="396">
        <v>49</v>
      </c>
      <c r="B54" s="392" t="s">
        <v>140</v>
      </c>
      <c r="C54" s="377" t="s">
        <v>69</v>
      </c>
      <c r="D54" s="416">
        <v>119.70478079999999</v>
      </c>
      <c r="E54" s="416">
        <v>28.626048000000001</v>
      </c>
      <c r="F54" s="417">
        <v>0</v>
      </c>
      <c r="G54" s="417">
        <v>0</v>
      </c>
      <c r="H54" s="378">
        <f t="shared" si="15"/>
        <v>119.70478079999999</v>
      </c>
      <c r="I54" s="378">
        <f t="shared" si="16"/>
        <v>119.70478079999999</v>
      </c>
      <c r="J54" s="378">
        <f t="shared" si="17"/>
        <v>0</v>
      </c>
      <c r="K54" s="378">
        <f t="shared" si="18"/>
        <v>0</v>
      </c>
      <c r="L54" s="378">
        <f t="shared" si="19"/>
        <v>0</v>
      </c>
      <c r="M54" s="378">
        <f t="shared" si="5"/>
        <v>28.626048000000001</v>
      </c>
      <c r="N54" s="378">
        <f t="shared" si="6"/>
        <v>28.626048000000001</v>
      </c>
      <c r="O54" s="378">
        <f t="shared" si="7"/>
        <v>0</v>
      </c>
      <c r="P54" s="378">
        <f t="shared" si="8"/>
        <v>0</v>
      </c>
      <c r="Q54" s="378">
        <f t="shared" si="9"/>
        <v>0</v>
      </c>
      <c r="R54" s="382" t="s">
        <v>275</v>
      </c>
      <c r="S54" s="382" t="s">
        <v>275</v>
      </c>
      <c r="T54" s="382" t="s">
        <v>275</v>
      </c>
      <c r="U54" s="382" t="s">
        <v>275</v>
      </c>
      <c r="V54" s="382" t="s">
        <v>275</v>
      </c>
    </row>
    <row r="55" spans="1:25" s="376" customFormat="1">
      <c r="A55" s="396">
        <v>50</v>
      </c>
      <c r="B55" s="399" t="s">
        <v>142</v>
      </c>
      <c r="C55" s="377" t="s">
        <v>69</v>
      </c>
      <c r="D55" s="418">
        <v>4378.1990400000004</v>
      </c>
      <c r="E55" s="416">
        <v>2620.2009600000001</v>
      </c>
      <c r="F55" s="417">
        <v>0</v>
      </c>
      <c r="G55" s="417">
        <v>0</v>
      </c>
      <c r="H55" s="378">
        <f t="shared" si="15"/>
        <v>4378.1990400000004</v>
      </c>
      <c r="I55" s="378">
        <f t="shared" si="16"/>
        <v>4378.1990400000004</v>
      </c>
      <c r="J55" s="378">
        <f t="shared" si="17"/>
        <v>0</v>
      </c>
      <c r="K55" s="378">
        <f t="shared" si="18"/>
        <v>0</v>
      </c>
      <c r="L55" s="378">
        <f t="shared" si="19"/>
        <v>0</v>
      </c>
      <c r="M55" s="378">
        <f t="shared" si="5"/>
        <v>2620.2009600000001</v>
      </c>
      <c r="N55" s="378">
        <f t="shared" si="6"/>
        <v>2620.2009600000001</v>
      </c>
      <c r="O55" s="378">
        <f t="shared" si="7"/>
        <v>0</v>
      </c>
      <c r="P55" s="378">
        <f t="shared" si="8"/>
        <v>0</v>
      </c>
      <c r="Q55" s="378">
        <f t="shared" si="9"/>
        <v>0</v>
      </c>
      <c r="R55" s="382" t="s">
        <v>275</v>
      </c>
      <c r="S55" s="382" t="s">
        <v>275</v>
      </c>
      <c r="T55" s="382" t="s">
        <v>275</v>
      </c>
      <c r="U55" s="382" t="s">
        <v>275</v>
      </c>
      <c r="V55" s="382" t="s">
        <v>275</v>
      </c>
    </row>
    <row r="56" spans="1:25" s="376" customFormat="1">
      <c r="A56" s="396">
        <v>51</v>
      </c>
      <c r="B56" s="405" t="s">
        <v>144</v>
      </c>
      <c r="C56" s="377" t="s">
        <v>69</v>
      </c>
      <c r="D56" s="416">
        <v>2428.1855999999998</v>
      </c>
      <c r="E56" s="416">
        <v>1763.0784000000001</v>
      </c>
      <c r="F56" s="417">
        <v>0</v>
      </c>
      <c r="G56" s="417">
        <v>0</v>
      </c>
      <c r="H56" s="378">
        <f t="shared" si="15"/>
        <v>2428.1855999999998</v>
      </c>
      <c r="I56" s="378">
        <f t="shared" si="16"/>
        <v>2428.1855999999998</v>
      </c>
      <c r="J56" s="378">
        <f t="shared" si="17"/>
        <v>0</v>
      </c>
      <c r="K56" s="378">
        <f t="shared" si="18"/>
        <v>0</v>
      </c>
      <c r="L56" s="378">
        <f t="shared" si="19"/>
        <v>0</v>
      </c>
      <c r="M56" s="378">
        <f t="shared" si="5"/>
        <v>1763.0784000000001</v>
      </c>
      <c r="N56" s="378">
        <f t="shared" si="6"/>
        <v>1763.0784000000001</v>
      </c>
      <c r="O56" s="378">
        <f t="shared" si="7"/>
        <v>0</v>
      </c>
      <c r="P56" s="378">
        <f t="shared" si="8"/>
        <v>0</v>
      </c>
      <c r="Q56" s="378">
        <f t="shared" si="9"/>
        <v>0</v>
      </c>
      <c r="R56" s="382" t="s">
        <v>275</v>
      </c>
      <c r="S56" s="382" t="s">
        <v>275</v>
      </c>
      <c r="T56" s="382" t="s">
        <v>275</v>
      </c>
      <c r="U56" s="382" t="s">
        <v>275</v>
      </c>
      <c r="V56" s="382" t="s">
        <v>275</v>
      </c>
    </row>
    <row r="57" spans="1:25" s="376" customFormat="1">
      <c r="A57" s="396">
        <v>52</v>
      </c>
      <c r="B57" s="402" t="s">
        <v>146</v>
      </c>
      <c r="C57" s="377" t="s">
        <v>69</v>
      </c>
      <c r="D57" s="416">
        <v>33.894858239999998</v>
      </c>
      <c r="E57" s="416">
        <v>89.303471999999999</v>
      </c>
      <c r="F57" s="417">
        <v>0</v>
      </c>
      <c r="G57" s="417">
        <v>0</v>
      </c>
      <c r="H57" s="378">
        <f t="shared" si="15"/>
        <v>33.894858239999998</v>
      </c>
      <c r="I57" s="378">
        <f t="shared" si="16"/>
        <v>33.894858239999998</v>
      </c>
      <c r="J57" s="378">
        <f t="shared" si="17"/>
        <v>0</v>
      </c>
      <c r="K57" s="378">
        <f t="shared" si="18"/>
        <v>0</v>
      </c>
      <c r="L57" s="378">
        <f t="shared" si="19"/>
        <v>0</v>
      </c>
      <c r="M57" s="378">
        <f t="shared" si="5"/>
        <v>89.303471999999999</v>
      </c>
      <c r="N57" s="378">
        <f t="shared" si="6"/>
        <v>89.303471999999999</v>
      </c>
      <c r="O57" s="378">
        <f t="shared" si="7"/>
        <v>0</v>
      </c>
      <c r="P57" s="378">
        <f t="shared" si="8"/>
        <v>0</v>
      </c>
      <c r="Q57" s="378">
        <f t="shared" si="9"/>
        <v>0</v>
      </c>
      <c r="R57" s="382" t="s">
        <v>275</v>
      </c>
      <c r="S57" s="382" t="s">
        <v>275</v>
      </c>
      <c r="T57" s="382" t="s">
        <v>275</v>
      </c>
      <c r="U57" s="382" t="s">
        <v>275</v>
      </c>
      <c r="V57" s="382" t="s">
        <v>275</v>
      </c>
      <c r="W57" s="381"/>
      <c r="X57" s="381"/>
      <c r="Y57" s="381"/>
    </row>
    <row r="58" spans="1:25" s="376" customFormat="1">
      <c r="A58" s="396">
        <v>53</v>
      </c>
      <c r="B58" s="406" t="s">
        <v>148</v>
      </c>
      <c r="C58" s="377" t="s">
        <v>69</v>
      </c>
      <c r="D58" s="416">
        <v>16.484186879999999</v>
      </c>
      <c r="E58" s="416">
        <v>20.548079999999999</v>
      </c>
      <c r="F58" s="417">
        <v>13.187349504</v>
      </c>
      <c r="G58" s="417">
        <v>16.438464</v>
      </c>
      <c r="H58" s="378">
        <f t="shared" si="15"/>
        <v>16.484186879999999</v>
      </c>
      <c r="I58" s="378">
        <f t="shared" si="16"/>
        <v>16.484186879999999</v>
      </c>
      <c r="J58" s="378">
        <f t="shared" si="17"/>
        <v>13.187349504</v>
      </c>
      <c r="K58" s="378">
        <f t="shared" si="18"/>
        <v>13.187349504</v>
      </c>
      <c r="L58" s="378">
        <f t="shared" si="19"/>
        <v>13.187349504</v>
      </c>
      <c r="M58" s="378">
        <f t="shared" si="5"/>
        <v>20.548079999999999</v>
      </c>
      <c r="N58" s="378">
        <f t="shared" si="6"/>
        <v>20.548079999999999</v>
      </c>
      <c r="O58" s="378">
        <f t="shared" si="7"/>
        <v>16.438464</v>
      </c>
      <c r="P58" s="378">
        <f t="shared" si="8"/>
        <v>16.438464</v>
      </c>
      <c r="Q58" s="378">
        <f t="shared" si="9"/>
        <v>16.438464</v>
      </c>
      <c r="R58" s="382" t="s">
        <v>275</v>
      </c>
      <c r="S58" s="382" t="s">
        <v>275</v>
      </c>
      <c r="T58" s="382" t="s">
        <v>275</v>
      </c>
      <c r="U58" s="382" t="s">
        <v>275</v>
      </c>
      <c r="V58" s="382" t="s">
        <v>275</v>
      </c>
    </row>
    <row r="59" spans="1:25" s="376" customFormat="1">
      <c r="A59" s="396">
        <v>54</v>
      </c>
      <c r="B59" s="399" t="s">
        <v>149</v>
      </c>
      <c r="C59" s="377" t="s">
        <v>69</v>
      </c>
      <c r="D59" s="423">
        <v>72401.78112</v>
      </c>
      <c r="E59" s="423">
        <v>16329.998159999999</v>
      </c>
      <c r="F59" s="417">
        <v>57921.424895999997</v>
      </c>
      <c r="G59" s="417">
        <v>13063.998528</v>
      </c>
      <c r="H59" s="378">
        <f t="shared" si="15"/>
        <v>72401.78112</v>
      </c>
      <c r="I59" s="378">
        <f t="shared" si="16"/>
        <v>72401.78112</v>
      </c>
      <c r="J59" s="378">
        <f t="shared" si="17"/>
        <v>57921.424895999997</v>
      </c>
      <c r="K59" s="378">
        <f t="shared" si="18"/>
        <v>57921.424895999997</v>
      </c>
      <c r="L59" s="378">
        <f t="shared" si="19"/>
        <v>57921.424895999997</v>
      </c>
      <c r="M59" s="378">
        <f t="shared" si="5"/>
        <v>16329.998159999999</v>
      </c>
      <c r="N59" s="378">
        <f t="shared" si="6"/>
        <v>16329.998159999999</v>
      </c>
      <c r="O59" s="378">
        <f t="shared" si="7"/>
        <v>13063.998528</v>
      </c>
      <c r="P59" s="378">
        <f t="shared" si="8"/>
        <v>13063.998528</v>
      </c>
      <c r="Q59" s="378">
        <f t="shared" si="9"/>
        <v>13063.998528</v>
      </c>
      <c r="R59" s="382" t="s">
        <v>275</v>
      </c>
      <c r="S59" s="382" t="s">
        <v>275</v>
      </c>
      <c r="T59" s="382" t="s">
        <v>275</v>
      </c>
      <c r="U59" s="382" t="s">
        <v>275</v>
      </c>
      <c r="V59" s="382" t="s">
        <v>275</v>
      </c>
    </row>
    <row r="60" spans="1:25" s="376" customFormat="1" ht="12" customHeight="1" thickBot="1">
      <c r="A60" s="489">
        <v>55</v>
      </c>
      <c r="B60" s="507" t="s">
        <v>151</v>
      </c>
      <c r="C60" s="491" t="s">
        <v>69</v>
      </c>
      <c r="D60" s="535" t="s">
        <v>276</v>
      </c>
      <c r="E60" s="492" t="s">
        <v>276</v>
      </c>
      <c r="F60" s="493">
        <v>0</v>
      </c>
      <c r="G60" s="493">
        <v>0</v>
      </c>
      <c r="H60" s="494">
        <v>0</v>
      </c>
      <c r="I60" s="494">
        <v>0</v>
      </c>
      <c r="J60" s="494">
        <f t="shared" si="17"/>
        <v>0</v>
      </c>
      <c r="K60" s="494">
        <f t="shared" si="18"/>
        <v>0</v>
      </c>
      <c r="L60" s="494">
        <f t="shared" si="19"/>
        <v>0</v>
      </c>
      <c r="M60" s="494">
        <v>0</v>
      </c>
      <c r="N60" s="494">
        <v>0</v>
      </c>
      <c r="O60" s="494">
        <f t="shared" si="7"/>
        <v>0</v>
      </c>
      <c r="P60" s="494">
        <f t="shared" si="8"/>
        <v>0</v>
      </c>
      <c r="Q60" s="494">
        <f t="shared" si="9"/>
        <v>0</v>
      </c>
      <c r="R60" s="495" t="s">
        <v>275</v>
      </c>
      <c r="S60" s="495" t="s">
        <v>275</v>
      </c>
      <c r="T60" s="495" t="s">
        <v>275</v>
      </c>
      <c r="U60" s="495" t="s">
        <v>275</v>
      </c>
      <c r="V60" s="495" t="s">
        <v>275</v>
      </c>
    </row>
    <row r="61" spans="1:25" s="376" customFormat="1" ht="13.5" hidden="1" thickBot="1">
      <c r="A61" s="508">
        <v>56</v>
      </c>
      <c r="B61" s="509" t="s">
        <v>152</v>
      </c>
      <c r="C61" s="515" t="s">
        <v>72</v>
      </c>
      <c r="D61" s="629">
        <f>[2]POLONUEVO!$D$33</f>
        <v>73051.460782155744</v>
      </c>
      <c r="E61" s="629">
        <f>[2]POLONUEVO!$D$34</f>
        <v>73051.460782155744</v>
      </c>
      <c r="F61" s="529">
        <f>[2]POLONUEVO!$H$33</f>
        <v>32568.264354650193</v>
      </c>
      <c r="G61" s="529">
        <f>[2]POLONUEVO!$H$34</f>
        <v>72904.346514801786</v>
      </c>
      <c r="H61" s="530">
        <f>[2]POLONUEVO!$D$33</f>
        <v>73051.460782155744</v>
      </c>
      <c r="I61" s="530">
        <f>[2]POLONUEVO!$E$33</f>
        <v>74232.089884475427</v>
      </c>
      <c r="J61" s="530">
        <f>[2]POLONUEVO!$F$33</f>
        <v>148903.51543200001</v>
      </c>
      <c r="K61" s="530">
        <f>[2]POLONUEVO!$G$33</f>
        <v>32220.59694640919</v>
      </c>
      <c r="L61" s="530">
        <f>[2]POLONUEVO!$H$33</f>
        <v>32568.264354650193</v>
      </c>
      <c r="M61" s="530">
        <f>[2]POLONUEVO!$D$34</f>
        <v>73051.460782155744</v>
      </c>
      <c r="N61" s="530">
        <f>[2]POLONUEVO!$E$34</f>
        <v>74232.089884475427</v>
      </c>
      <c r="O61" s="530">
        <f>[2]POLONUEVO!$F$34</f>
        <v>148903.51543200001</v>
      </c>
      <c r="P61" s="530">
        <f>[2]POLONUEVO!$G$34</f>
        <v>72126.089960313766</v>
      </c>
      <c r="Q61" s="530">
        <f>[2]POLONUEVO!$H$34</f>
        <v>72904.346514801786</v>
      </c>
      <c r="R61" s="530">
        <f>[2]POLONUEVO!$D$35</f>
        <v>100</v>
      </c>
      <c r="S61" s="512">
        <f>[2]POLONUEVO!$E$35</f>
        <v>0</v>
      </c>
      <c r="T61" s="512">
        <f>[2]POLONUEVO!$E$35</f>
        <v>0</v>
      </c>
      <c r="U61" s="512">
        <f>[2]POLONUEVO!$E$35</f>
        <v>0</v>
      </c>
      <c r="V61" s="512">
        <f>[2]POLONUEVO!$E$35</f>
        <v>0</v>
      </c>
    </row>
    <row r="62" spans="1:25" s="376" customFormat="1" ht="13.5" hidden="1" thickBot="1">
      <c r="A62" s="508">
        <v>57</v>
      </c>
      <c r="B62" s="509" t="s">
        <v>87</v>
      </c>
      <c r="C62" s="473" t="s">
        <v>531</v>
      </c>
      <c r="D62" s="529">
        <f>[2]SOLEDAD!$D$34</f>
        <v>6202168.2862000009</v>
      </c>
      <c r="E62" s="529">
        <f>[2]SOLEDAD!$D$35</f>
        <v>4787451.14396</v>
      </c>
      <c r="F62" s="529">
        <f>[2]SOLEDAD!$H$34</f>
        <v>6496973.9589837492</v>
      </c>
      <c r="G62" s="529">
        <f>[2]SOLEDAD!$H$35</f>
        <v>5015011.5212807497</v>
      </c>
      <c r="H62" s="530">
        <f>[2]SOLEDAD!$D$34</f>
        <v>6202168.2862000009</v>
      </c>
      <c r="I62" s="530">
        <f>[2]SOLEDAD!$E$34</f>
        <v>6295030.5229549995</v>
      </c>
      <c r="J62" s="530">
        <f>[2]SOLEDAD!$F$34</f>
        <v>6367754.4073899994</v>
      </c>
      <c r="K62" s="530">
        <f>[2]SOLEDAD!$G$34</f>
        <v>6433833.3759399997</v>
      </c>
      <c r="L62" s="530">
        <f>[2]SOLEDAD!$H$34</f>
        <v>6496973.9589837492</v>
      </c>
      <c r="M62" s="530">
        <f>[2]SOLEDAD!$D$35</f>
        <v>4787451.14396</v>
      </c>
      <c r="N62" s="530">
        <f>[2]SOLEDAD!$E$35</f>
        <v>4859131.4662389997</v>
      </c>
      <c r="O62" s="530">
        <f>[2]SOLEDAD!$F$35</f>
        <v>4915267.0026619993</v>
      </c>
      <c r="P62" s="530">
        <f>[2]SOLEDAD!$G$35</f>
        <v>4966273.3312519994</v>
      </c>
      <c r="Q62" s="530">
        <f>[2]SOLEDAD!$H$35</f>
        <v>5015011.5212807497</v>
      </c>
      <c r="R62" s="512">
        <f>[2]SOLEDAD!$D$36</f>
        <v>0</v>
      </c>
      <c r="S62" s="512">
        <f>[2]SOLEDAD!$E$36</f>
        <v>10</v>
      </c>
      <c r="T62" s="512">
        <f>[2]SOLEDAD!$F$36</f>
        <v>10</v>
      </c>
      <c r="U62" s="512">
        <f>[2]SOLEDAD!$G$36</f>
        <v>10</v>
      </c>
      <c r="V62" s="513">
        <f>[2]SOLEDAD!$H$36</f>
        <v>20</v>
      </c>
    </row>
    <row r="63" spans="1:25" s="376" customFormat="1" ht="13.5" hidden="1" thickBot="1">
      <c r="A63" s="508">
        <v>58</v>
      </c>
      <c r="B63" s="509" t="s">
        <v>153</v>
      </c>
      <c r="C63" s="515" t="s">
        <v>72</v>
      </c>
      <c r="D63" s="531">
        <v>84519.32</v>
      </c>
      <c r="E63" s="531">
        <v>62671.03</v>
      </c>
      <c r="F63" s="529">
        <f>'[2]PALMAR DE VAERLA'!$H$33</f>
        <v>136208.06101350003</v>
      </c>
      <c r="G63" s="529">
        <f>'[2]PALMAR DE VAERLA'!$H$34</f>
        <v>136208.06101350003</v>
      </c>
      <c r="H63" s="511">
        <f>'[2]PALMAR DE VAERLA'!$D$33</f>
        <v>280942.60133420007</v>
      </c>
      <c r="I63" s="511">
        <f>'[2]PALMAR DE VAERLA'!$E$33</f>
        <v>285181.60418571252</v>
      </c>
      <c r="J63" s="511">
        <f>'[2]PALMAR DE VAERLA'!$F$33</f>
        <v>132629.32846800002</v>
      </c>
      <c r="K63" s="511">
        <f>'[2]PALMAR DE VAERLA'!$G$33</f>
        <v>134630.50628475004</v>
      </c>
      <c r="L63" s="511">
        <f t="shared" si="19"/>
        <v>136208.06101350003</v>
      </c>
      <c r="M63" s="511">
        <f>'[2]PALMAR DE VAERLA'!$D$34</f>
        <v>216859.47818236001</v>
      </c>
      <c r="N63" s="511">
        <f>'[2]PALMAR DE VAERLA'!$E$34</f>
        <v>220131.56273638253</v>
      </c>
      <c r="O63" s="511">
        <f>'[2]PALMAR DE VAERLA'!$F$34</f>
        <v>132629.32846800002</v>
      </c>
      <c r="P63" s="511">
        <f>'[2]PALMAR DE VAERLA'!$G$34</f>
        <v>134630.50628475004</v>
      </c>
      <c r="Q63" s="511">
        <f t="shared" si="9"/>
        <v>136208.06101350003</v>
      </c>
      <c r="R63" s="512">
        <v>100</v>
      </c>
      <c r="S63" s="512">
        <v>0</v>
      </c>
      <c r="T63" s="512">
        <v>0</v>
      </c>
      <c r="U63" s="512">
        <v>0</v>
      </c>
      <c r="V63" s="513">
        <v>0</v>
      </c>
    </row>
    <row r="64" spans="1:25" s="376" customFormat="1" ht="13.5" thickBot="1">
      <c r="A64" s="503">
        <v>59</v>
      </c>
      <c r="B64" s="436" t="s">
        <v>154</v>
      </c>
      <c r="C64" s="437" t="s">
        <v>69</v>
      </c>
      <c r="D64" s="533">
        <v>2190043.8360000001</v>
      </c>
      <c r="E64" s="533">
        <v>78390022.717439994</v>
      </c>
      <c r="F64" s="534">
        <v>0</v>
      </c>
      <c r="G64" s="534">
        <v>0</v>
      </c>
      <c r="H64" s="504">
        <v>0</v>
      </c>
      <c r="I64" s="504">
        <v>0</v>
      </c>
      <c r="J64" s="504">
        <f t="shared" si="17"/>
        <v>0</v>
      </c>
      <c r="K64" s="504">
        <f t="shared" si="18"/>
        <v>0</v>
      </c>
      <c r="L64" s="504">
        <f t="shared" si="19"/>
        <v>0</v>
      </c>
      <c r="M64" s="504">
        <v>0</v>
      </c>
      <c r="N64" s="504">
        <v>0</v>
      </c>
      <c r="O64" s="504">
        <v>0</v>
      </c>
      <c r="P64" s="504">
        <v>0</v>
      </c>
      <c r="Q64" s="504">
        <v>0</v>
      </c>
      <c r="R64" s="527" t="s">
        <v>275</v>
      </c>
      <c r="S64" s="527" t="s">
        <v>275</v>
      </c>
      <c r="T64" s="527" t="s">
        <v>275</v>
      </c>
      <c r="U64" s="527" t="s">
        <v>275</v>
      </c>
      <c r="V64" s="528" t="s">
        <v>275</v>
      </c>
    </row>
    <row r="65" spans="1:22" s="376" customFormat="1">
      <c r="A65" s="496">
        <v>60</v>
      </c>
      <c r="B65" s="532" t="s">
        <v>155</v>
      </c>
      <c r="C65" s="498" t="s">
        <v>69</v>
      </c>
      <c r="D65" s="499">
        <v>120.81996288000001</v>
      </c>
      <c r="E65" s="499">
        <v>171.49708799999999</v>
      </c>
      <c r="F65" s="500">
        <v>96.655970303999993</v>
      </c>
      <c r="G65" s="500">
        <v>137.19767039999999</v>
      </c>
      <c r="H65" s="501">
        <f t="shared" si="15"/>
        <v>120.81996288000001</v>
      </c>
      <c r="I65" s="501">
        <f t="shared" si="16"/>
        <v>120.81996288000001</v>
      </c>
      <c r="J65" s="501">
        <f t="shared" si="17"/>
        <v>96.655970303999993</v>
      </c>
      <c r="K65" s="501">
        <f t="shared" si="18"/>
        <v>96.655970303999993</v>
      </c>
      <c r="L65" s="501">
        <f t="shared" si="19"/>
        <v>96.655970303999993</v>
      </c>
      <c r="M65" s="501">
        <f t="shared" si="5"/>
        <v>171.49708799999999</v>
      </c>
      <c r="N65" s="501">
        <f t="shared" si="6"/>
        <v>171.49708799999999</v>
      </c>
      <c r="O65" s="501">
        <f t="shared" si="7"/>
        <v>137.19767039999999</v>
      </c>
      <c r="P65" s="501">
        <f t="shared" si="8"/>
        <v>137.19767039999999</v>
      </c>
      <c r="Q65" s="501">
        <f t="shared" si="9"/>
        <v>137.19767039999999</v>
      </c>
      <c r="R65" s="502" t="s">
        <v>275</v>
      </c>
      <c r="S65" s="502" t="s">
        <v>275</v>
      </c>
      <c r="T65" s="502" t="s">
        <v>275</v>
      </c>
      <c r="U65" s="502" t="s">
        <v>275</v>
      </c>
      <c r="V65" s="502" t="s">
        <v>275</v>
      </c>
    </row>
    <row r="66" spans="1:22" s="376" customFormat="1">
      <c r="A66" s="396">
        <v>61</v>
      </c>
      <c r="B66" s="392" t="s">
        <v>156</v>
      </c>
      <c r="C66" s="377" t="s">
        <v>69</v>
      </c>
      <c r="D66" s="416">
        <v>1298.3535360000001</v>
      </c>
      <c r="E66" s="416">
        <v>1258.3377</v>
      </c>
      <c r="F66" s="417">
        <v>1038.6828287999999</v>
      </c>
      <c r="G66" s="417">
        <v>1006.67016</v>
      </c>
      <c r="H66" s="378">
        <f t="shared" si="15"/>
        <v>1298.3535360000001</v>
      </c>
      <c r="I66" s="378">
        <f t="shared" si="16"/>
        <v>1298.3535360000001</v>
      </c>
      <c r="J66" s="378">
        <f t="shared" si="17"/>
        <v>1038.6828287999999</v>
      </c>
      <c r="K66" s="378">
        <f t="shared" si="18"/>
        <v>1038.6828287999999</v>
      </c>
      <c r="L66" s="378">
        <f t="shared" si="19"/>
        <v>1038.6828287999999</v>
      </c>
      <c r="M66" s="378">
        <f t="shared" si="5"/>
        <v>1258.3377</v>
      </c>
      <c r="N66" s="378">
        <f t="shared" si="6"/>
        <v>1258.3377</v>
      </c>
      <c r="O66" s="378">
        <f t="shared" si="7"/>
        <v>1006.67016</v>
      </c>
      <c r="P66" s="378">
        <f t="shared" si="8"/>
        <v>1006.67016</v>
      </c>
      <c r="Q66" s="378">
        <f t="shared" si="9"/>
        <v>1006.67016</v>
      </c>
      <c r="R66" s="382" t="s">
        <v>275</v>
      </c>
      <c r="S66" s="382" t="s">
        <v>275</v>
      </c>
      <c r="T66" s="382" t="s">
        <v>275</v>
      </c>
      <c r="U66" s="382" t="s">
        <v>275</v>
      </c>
      <c r="V66" s="382" t="s">
        <v>275</v>
      </c>
    </row>
    <row r="67" spans="1:22" s="376" customFormat="1">
      <c r="A67" s="396">
        <v>62</v>
      </c>
      <c r="B67" s="392" t="s">
        <v>156</v>
      </c>
      <c r="C67" s="377" t="s">
        <v>69</v>
      </c>
      <c r="D67" s="416" t="s">
        <v>276</v>
      </c>
      <c r="E67" s="416">
        <v>304.34399999999999</v>
      </c>
      <c r="F67" s="417">
        <v>0</v>
      </c>
      <c r="G67" s="417">
        <v>243.4752</v>
      </c>
      <c r="H67" s="378">
        <v>0</v>
      </c>
      <c r="I67" s="378">
        <v>0</v>
      </c>
      <c r="J67" s="378">
        <f t="shared" si="17"/>
        <v>0</v>
      </c>
      <c r="K67" s="378">
        <f t="shared" si="18"/>
        <v>0</v>
      </c>
      <c r="L67" s="378">
        <f t="shared" si="19"/>
        <v>0</v>
      </c>
      <c r="M67" s="378">
        <f t="shared" si="5"/>
        <v>304.34399999999999</v>
      </c>
      <c r="N67" s="378">
        <f t="shared" si="6"/>
        <v>304.34399999999999</v>
      </c>
      <c r="O67" s="378">
        <f t="shared" si="7"/>
        <v>243.4752</v>
      </c>
      <c r="P67" s="378">
        <f t="shared" si="8"/>
        <v>243.4752</v>
      </c>
      <c r="Q67" s="378">
        <f t="shared" si="9"/>
        <v>243.4752</v>
      </c>
      <c r="R67" s="382" t="s">
        <v>275</v>
      </c>
      <c r="S67" s="382" t="s">
        <v>275</v>
      </c>
      <c r="T67" s="382" t="s">
        <v>275</v>
      </c>
      <c r="U67" s="382" t="s">
        <v>275</v>
      </c>
      <c r="V67" s="382" t="s">
        <v>275</v>
      </c>
    </row>
    <row r="68" spans="1:22" s="376" customFormat="1">
      <c r="A68" s="396">
        <v>63</v>
      </c>
      <c r="B68" s="399" t="s">
        <v>158</v>
      </c>
      <c r="C68" s="377" t="s">
        <v>69</v>
      </c>
      <c r="D68" s="418" t="s">
        <v>276</v>
      </c>
      <c r="E68" s="416" t="s">
        <v>276</v>
      </c>
      <c r="F68" s="417">
        <v>0</v>
      </c>
      <c r="G68" s="417">
        <v>0</v>
      </c>
      <c r="H68" s="378">
        <v>0</v>
      </c>
      <c r="I68" s="378">
        <v>0</v>
      </c>
      <c r="J68" s="378">
        <f t="shared" si="17"/>
        <v>0</v>
      </c>
      <c r="K68" s="378">
        <f t="shared" si="18"/>
        <v>0</v>
      </c>
      <c r="L68" s="378">
        <f t="shared" si="19"/>
        <v>0</v>
      </c>
      <c r="M68" s="378">
        <v>0</v>
      </c>
      <c r="N68" s="378">
        <v>0</v>
      </c>
      <c r="O68" s="378">
        <f t="shared" si="7"/>
        <v>0</v>
      </c>
      <c r="P68" s="378">
        <f t="shared" si="8"/>
        <v>0</v>
      </c>
      <c r="Q68" s="378">
        <f t="shared" si="9"/>
        <v>0</v>
      </c>
      <c r="R68" s="382" t="s">
        <v>275</v>
      </c>
      <c r="S68" s="382" t="s">
        <v>275</v>
      </c>
      <c r="T68" s="382" t="s">
        <v>275</v>
      </c>
      <c r="U68" s="382" t="s">
        <v>275</v>
      </c>
      <c r="V68" s="382" t="s">
        <v>275</v>
      </c>
    </row>
    <row r="69" spans="1:22" s="376" customFormat="1">
      <c r="A69" s="396">
        <v>64</v>
      </c>
      <c r="B69" s="405" t="s">
        <v>159</v>
      </c>
      <c r="C69" s="377" t="s">
        <v>69</v>
      </c>
      <c r="D69" s="416">
        <v>71.518463999999994</v>
      </c>
      <c r="E69" s="416">
        <v>0</v>
      </c>
      <c r="F69" s="417">
        <v>0</v>
      </c>
      <c r="G69" s="417">
        <v>0</v>
      </c>
      <c r="H69" s="378">
        <f t="shared" si="15"/>
        <v>71.518463999999994</v>
      </c>
      <c r="I69" s="378">
        <f t="shared" si="16"/>
        <v>71.518463999999994</v>
      </c>
      <c r="J69" s="378">
        <f t="shared" si="17"/>
        <v>0</v>
      </c>
      <c r="K69" s="378">
        <f t="shared" si="18"/>
        <v>0</v>
      </c>
      <c r="L69" s="378">
        <f t="shared" si="19"/>
        <v>0</v>
      </c>
      <c r="M69" s="378">
        <f t="shared" si="5"/>
        <v>0</v>
      </c>
      <c r="N69" s="378">
        <f t="shared" si="6"/>
        <v>0</v>
      </c>
      <c r="O69" s="378">
        <f t="shared" si="7"/>
        <v>0</v>
      </c>
      <c r="P69" s="378">
        <f t="shared" si="8"/>
        <v>0</v>
      </c>
      <c r="Q69" s="378">
        <f t="shared" si="9"/>
        <v>0</v>
      </c>
      <c r="R69" s="382" t="s">
        <v>275</v>
      </c>
      <c r="S69" s="382" t="s">
        <v>275</v>
      </c>
      <c r="T69" s="382" t="s">
        <v>275</v>
      </c>
      <c r="U69" s="382" t="s">
        <v>275</v>
      </c>
      <c r="V69" s="382" t="s">
        <v>275</v>
      </c>
    </row>
    <row r="70" spans="1:22" s="376" customFormat="1">
      <c r="A70" s="396">
        <v>65</v>
      </c>
      <c r="B70" s="399" t="s">
        <v>160</v>
      </c>
      <c r="C70" s="377" t="s">
        <v>69</v>
      </c>
      <c r="D70" s="418" t="s">
        <v>276</v>
      </c>
      <c r="E70" s="416" t="s">
        <v>276</v>
      </c>
      <c r="F70" s="417">
        <v>0</v>
      </c>
      <c r="G70" s="417">
        <v>0</v>
      </c>
      <c r="H70" s="378">
        <v>0</v>
      </c>
      <c r="I70" s="378">
        <v>0</v>
      </c>
      <c r="J70" s="378">
        <f t="shared" si="17"/>
        <v>0</v>
      </c>
      <c r="K70" s="378">
        <f t="shared" si="18"/>
        <v>0</v>
      </c>
      <c r="L70" s="378">
        <f t="shared" si="19"/>
        <v>0</v>
      </c>
      <c r="M70" s="378">
        <v>0</v>
      </c>
      <c r="N70" s="378">
        <v>0</v>
      </c>
      <c r="O70" s="378">
        <f t="shared" si="7"/>
        <v>0</v>
      </c>
      <c r="P70" s="378">
        <f t="shared" si="8"/>
        <v>0</v>
      </c>
      <c r="Q70" s="378">
        <f t="shared" si="9"/>
        <v>0</v>
      </c>
      <c r="R70" s="382" t="s">
        <v>275</v>
      </c>
      <c r="S70" s="382" t="s">
        <v>275</v>
      </c>
      <c r="T70" s="382" t="s">
        <v>275</v>
      </c>
      <c r="U70" s="382" t="s">
        <v>275</v>
      </c>
      <c r="V70" s="382" t="s">
        <v>275</v>
      </c>
    </row>
    <row r="71" spans="1:22" s="376" customFormat="1">
      <c r="A71" s="396">
        <v>66</v>
      </c>
      <c r="B71" s="364" t="s">
        <v>490</v>
      </c>
      <c r="C71" s="377" t="s">
        <v>69</v>
      </c>
      <c r="D71" s="424">
        <v>1162.8000000000002</v>
      </c>
      <c r="E71" s="424">
        <v>496.79999999999995</v>
      </c>
      <c r="F71" s="424">
        <v>930.24000000000024</v>
      </c>
      <c r="G71" s="424">
        <v>397.44</v>
      </c>
      <c r="H71" s="385">
        <f t="shared" ref="H71" si="20">D71</f>
        <v>1162.8000000000002</v>
      </c>
      <c r="I71" s="385">
        <f t="shared" ref="I71" si="21">D71</f>
        <v>1162.8000000000002</v>
      </c>
      <c r="J71" s="385">
        <f t="shared" si="17"/>
        <v>930.24000000000024</v>
      </c>
      <c r="K71" s="385">
        <f t="shared" si="18"/>
        <v>930.24000000000024</v>
      </c>
      <c r="L71" s="385">
        <f t="shared" si="19"/>
        <v>930.24000000000024</v>
      </c>
      <c r="M71" s="385">
        <f t="shared" ref="M71" si="22">E71</f>
        <v>496.79999999999995</v>
      </c>
      <c r="N71" s="385">
        <f t="shared" ref="N71" si="23">E71</f>
        <v>496.79999999999995</v>
      </c>
      <c r="O71" s="385">
        <f t="shared" ref="O71" si="24">G71</f>
        <v>397.44</v>
      </c>
      <c r="P71" s="385">
        <f t="shared" ref="P71" si="25">G71</f>
        <v>397.44</v>
      </c>
      <c r="Q71" s="385">
        <f t="shared" ref="Q71" si="26">G71</f>
        <v>397.44</v>
      </c>
      <c r="R71" s="382" t="s">
        <v>275</v>
      </c>
      <c r="S71" s="382" t="s">
        <v>275</v>
      </c>
      <c r="T71" s="382" t="s">
        <v>275</v>
      </c>
      <c r="U71" s="382" t="s">
        <v>275</v>
      </c>
      <c r="V71" s="382" t="s">
        <v>275</v>
      </c>
    </row>
    <row r="72" spans="1:22" s="375" customFormat="1" ht="15" customHeight="1">
      <c r="A72" s="933" t="s">
        <v>277</v>
      </c>
      <c r="B72" s="934"/>
      <c r="C72" s="934"/>
      <c r="D72" s="414">
        <f>SUM(D6:D71)</f>
        <v>10160731.256177312</v>
      </c>
      <c r="E72" s="414">
        <f>SUM(E6:E71)</f>
        <v>84438389.931294531</v>
      </c>
      <c r="F72" s="414">
        <f t="shared" ref="F72:Q72" si="27">SUM(F6:F71)</f>
        <v>14030071.426750746</v>
      </c>
      <c r="G72" s="414">
        <f t="shared" si="27"/>
        <v>10978921.871792642</v>
      </c>
      <c r="H72" s="407">
        <f t="shared" si="27"/>
        <v>14247266.807103509</v>
      </c>
      <c r="I72" s="407">
        <f t="shared" si="27"/>
        <v>14452539.422763625</v>
      </c>
      <c r="J72" s="407">
        <f t="shared" si="27"/>
        <v>13870857.465337276</v>
      </c>
      <c r="K72" s="407">
        <f t="shared" si="27"/>
        <v>13895433.30324154</v>
      </c>
      <c r="L72" s="407">
        <f t="shared" si="27"/>
        <v>14030071.426750746</v>
      </c>
      <c r="M72" s="407">
        <f t="shared" si="27"/>
        <v>10924800.966300918</v>
      </c>
      <c r="N72" s="407">
        <f t="shared" si="27"/>
        <v>11084452.660748754</v>
      </c>
      <c r="O72" s="407">
        <f t="shared" si="27"/>
        <v>10838393.314169021</v>
      </c>
      <c r="P72" s="407">
        <f t="shared" si="27"/>
        <v>10872696.165167188</v>
      </c>
      <c r="Q72" s="407">
        <f t="shared" si="27"/>
        <v>10978921.871792642</v>
      </c>
      <c r="R72" s="408"/>
      <c r="S72" s="408"/>
      <c r="T72" s="408"/>
      <c r="U72" s="408"/>
      <c r="V72" s="408"/>
    </row>
    <row r="73" spans="1:22" s="376" customFormat="1" ht="13.5" customHeight="1">
      <c r="A73" s="935" t="s">
        <v>405</v>
      </c>
      <c r="B73" s="935"/>
      <c r="C73" s="935"/>
      <c r="D73" s="936" t="s">
        <v>515</v>
      </c>
      <c r="E73" s="936"/>
      <c r="F73" s="936"/>
      <c r="G73" s="936"/>
      <c r="H73" s="936"/>
      <c r="I73" s="936"/>
      <c r="J73" s="936"/>
      <c r="K73" s="936"/>
      <c r="L73" s="936"/>
      <c r="M73" s="936"/>
      <c r="N73" s="936"/>
      <c r="O73" s="936"/>
      <c r="P73" s="936"/>
      <c r="Q73" s="936"/>
      <c r="R73" s="936"/>
      <c r="S73" s="936"/>
      <c r="T73" s="936"/>
      <c r="U73" s="936"/>
      <c r="V73" s="936"/>
    </row>
    <row r="74" spans="1:22" s="376" customFormat="1" ht="40.5" customHeight="1">
      <c r="D74" s="415"/>
      <c r="E74" s="415"/>
      <c r="F74" s="415"/>
      <c r="G74" s="415"/>
      <c r="H74" s="386"/>
      <c r="I74" s="386"/>
      <c r="J74" s="386"/>
      <c r="K74" s="386"/>
      <c r="L74" s="386"/>
      <c r="M74" s="386"/>
      <c r="N74" s="386"/>
      <c r="O74" s="386"/>
      <c r="P74" s="386"/>
      <c r="Q74" s="386"/>
      <c r="R74" s="386"/>
      <c r="S74" s="386"/>
      <c r="T74" s="386"/>
      <c r="U74" s="386"/>
      <c r="V74" s="386"/>
    </row>
    <row r="75" spans="1:22" s="376" customFormat="1" ht="40.5" customHeight="1">
      <c r="D75" s="386"/>
      <c r="E75" s="386"/>
      <c r="F75" s="386"/>
      <c r="G75" s="386"/>
      <c r="H75" s="386"/>
      <c r="I75" s="386"/>
      <c r="J75" s="386"/>
      <c r="K75" s="386"/>
      <c r="L75" s="386"/>
      <c r="M75" s="386"/>
      <c r="N75" s="386"/>
      <c r="O75" s="386"/>
      <c r="P75" s="386"/>
      <c r="Q75" s="386"/>
      <c r="R75" s="386"/>
      <c r="S75" s="386"/>
      <c r="T75" s="386"/>
      <c r="U75" s="386"/>
      <c r="V75" s="386"/>
    </row>
    <row r="76" spans="1:22" s="376" customFormat="1" ht="40.5" customHeight="1">
      <c r="D76" s="386"/>
      <c r="E76" s="386"/>
      <c r="F76" s="386"/>
      <c r="G76" s="386"/>
      <c r="H76" s="386"/>
      <c r="I76" s="386"/>
      <c r="J76" s="386"/>
      <c r="K76" s="386"/>
      <c r="L76" s="386"/>
      <c r="M76" s="386"/>
      <c r="N76" s="386"/>
      <c r="O76" s="386"/>
      <c r="P76" s="386"/>
      <c r="Q76" s="386"/>
      <c r="R76" s="386"/>
      <c r="S76" s="386"/>
      <c r="T76" s="386"/>
      <c r="U76" s="386"/>
      <c r="V76" s="386"/>
    </row>
    <row r="77" spans="1:22" s="376" customFormat="1" ht="40.5" customHeight="1">
      <c r="D77" s="386"/>
      <c r="E77" s="386"/>
      <c r="F77" s="386"/>
      <c r="G77" s="386"/>
      <c r="H77" s="386"/>
      <c r="I77" s="386"/>
      <c r="J77" s="386"/>
      <c r="K77" s="386"/>
      <c r="L77" s="386"/>
      <c r="M77" s="386"/>
      <c r="N77" s="386"/>
      <c r="O77" s="386"/>
      <c r="P77" s="386"/>
      <c r="Q77" s="386"/>
      <c r="R77" s="386"/>
      <c r="S77" s="386"/>
      <c r="T77" s="386"/>
      <c r="U77" s="386"/>
      <c r="V77" s="386"/>
    </row>
    <row r="78" spans="1:22" s="376" customFormat="1" ht="40.5" customHeight="1">
      <c r="D78" s="386"/>
      <c r="E78" s="386"/>
      <c r="F78" s="386"/>
      <c r="G78" s="386"/>
      <c r="H78" s="386"/>
      <c r="I78" s="386"/>
      <c r="J78" s="386"/>
      <c r="K78" s="386"/>
      <c r="L78" s="386"/>
      <c r="M78" s="386"/>
      <c r="N78" s="386"/>
      <c r="O78" s="386"/>
      <c r="P78" s="386"/>
      <c r="Q78" s="386"/>
      <c r="R78" s="386"/>
      <c r="S78" s="386"/>
      <c r="T78" s="386"/>
      <c r="U78" s="386"/>
      <c r="V78" s="386"/>
    </row>
    <row r="79" spans="1:22" s="376" customFormat="1" ht="40.5" customHeight="1">
      <c r="D79" s="386"/>
      <c r="E79" s="386"/>
      <c r="F79" s="386"/>
      <c r="G79" s="386"/>
      <c r="H79" s="386"/>
      <c r="I79" s="386"/>
      <c r="J79" s="386"/>
      <c r="K79" s="386"/>
      <c r="L79" s="386"/>
      <c r="M79" s="386"/>
      <c r="N79" s="386"/>
      <c r="O79" s="386"/>
      <c r="P79" s="386"/>
      <c r="Q79" s="386"/>
      <c r="R79" s="386"/>
      <c r="S79" s="386"/>
      <c r="T79" s="386"/>
      <c r="U79" s="386"/>
      <c r="V79" s="386"/>
    </row>
    <row r="80" spans="1:22" s="376" customFormat="1" ht="40.5" customHeight="1">
      <c r="D80" s="386"/>
      <c r="E80" s="386"/>
      <c r="F80" s="386"/>
      <c r="G80" s="386"/>
      <c r="H80" s="386"/>
      <c r="I80" s="386"/>
      <c r="J80" s="386"/>
      <c r="K80" s="386"/>
      <c r="L80" s="386"/>
      <c r="M80" s="386"/>
      <c r="N80" s="386"/>
      <c r="O80" s="386"/>
      <c r="P80" s="386"/>
      <c r="Q80" s="386"/>
      <c r="R80" s="386"/>
      <c r="S80" s="386"/>
      <c r="T80" s="386"/>
      <c r="U80" s="386"/>
      <c r="V80" s="386"/>
    </row>
    <row r="81" spans="4:22" s="376" customFormat="1" ht="40.5" customHeight="1">
      <c r="D81" s="386"/>
      <c r="E81" s="386"/>
      <c r="F81" s="386"/>
      <c r="G81" s="386"/>
      <c r="H81" s="386"/>
      <c r="I81" s="386"/>
      <c r="J81" s="386"/>
      <c r="K81" s="386"/>
      <c r="L81" s="386"/>
      <c r="M81" s="386"/>
      <c r="N81" s="386"/>
      <c r="O81" s="386"/>
      <c r="P81" s="386"/>
      <c r="Q81" s="386"/>
      <c r="R81" s="386"/>
      <c r="S81" s="386"/>
      <c r="T81" s="386"/>
      <c r="U81" s="386"/>
      <c r="V81" s="386"/>
    </row>
    <row r="82" spans="4:22" s="376" customFormat="1" ht="40.5" customHeight="1">
      <c r="D82" s="386"/>
      <c r="E82" s="386"/>
      <c r="F82" s="386"/>
      <c r="G82" s="386"/>
      <c r="H82" s="386"/>
      <c r="I82" s="386"/>
      <c r="J82" s="386"/>
      <c r="K82" s="386"/>
      <c r="L82" s="386"/>
      <c r="M82" s="386"/>
      <c r="N82" s="386"/>
      <c r="O82" s="386"/>
      <c r="P82" s="386"/>
      <c r="Q82" s="386"/>
      <c r="R82" s="386"/>
      <c r="S82" s="386"/>
      <c r="T82" s="386"/>
      <c r="U82" s="386"/>
      <c r="V82" s="386"/>
    </row>
    <row r="83" spans="4:22" s="376" customFormat="1" ht="40.5" customHeight="1">
      <c r="D83" s="386"/>
      <c r="E83" s="386"/>
      <c r="F83" s="386"/>
      <c r="G83" s="386"/>
      <c r="H83" s="386"/>
      <c r="I83" s="386"/>
      <c r="J83" s="386"/>
      <c r="K83" s="386"/>
      <c r="L83" s="386"/>
      <c r="M83" s="386"/>
      <c r="N83" s="386"/>
      <c r="O83" s="386"/>
      <c r="P83" s="386"/>
      <c r="Q83" s="386"/>
      <c r="R83" s="386"/>
      <c r="S83" s="386"/>
      <c r="T83" s="386"/>
      <c r="U83" s="386"/>
      <c r="V83" s="386"/>
    </row>
    <row r="84" spans="4:22" s="376" customFormat="1" ht="40.5" customHeight="1">
      <c r="D84" s="386"/>
      <c r="E84" s="386"/>
      <c r="F84" s="386"/>
      <c r="G84" s="386"/>
      <c r="H84" s="386"/>
      <c r="I84" s="386"/>
      <c r="J84" s="386"/>
      <c r="K84" s="386"/>
      <c r="L84" s="386"/>
      <c r="M84" s="386"/>
      <c r="N84" s="386"/>
      <c r="O84" s="386"/>
      <c r="P84" s="386"/>
      <c r="Q84" s="386"/>
      <c r="R84" s="386"/>
      <c r="S84" s="386"/>
      <c r="T84" s="386"/>
      <c r="U84" s="386"/>
      <c r="V84" s="386"/>
    </row>
    <row r="85" spans="4:22" s="376" customFormat="1" ht="40.5" customHeight="1">
      <c r="D85" s="386"/>
      <c r="E85" s="386"/>
      <c r="F85" s="386"/>
      <c r="G85" s="386"/>
      <c r="H85" s="386"/>
      <c r="I85" s="386"/>
      <c r="J85" s="386"/>
      <c r="K85" s="386"/>
      <c r="L85" s="386"/>
      <c r="M85" s="386"/>
      <c r="N85" s="386"/>
      <c r="O85" s="386"/>
      <c r="P85" s="386"/>
      <c r="Q85" s="386"/>
      <c r="R85" s="386"/>
      <c r="S85" s="386"/>
      <c r="T85" s="386"/>
      <c r="U85" s="386"/>
      <c r="V85" s="386"/>
    </row>
    <row r="86" spans="4:22" s="376" customFormat="1" ht="40.5" customHeight="1">
      <c r="D86" s="386"/>
      <c r="E86" s="386"/>
      <c r="F86" s="386"/>
      <c r="G86" s="386"/>
      <c r="H86" s="386"/>
      <c r="I86" s="386"/>
      <c r="J86" s="386"/>
      <c r="K86" s="386"/>
      <c r="L86" s="386"/>
      <c r="M86" s="386"/>
      <c r="N86" s="386"/>
      <c r="O86" s="386"/>
      <c r="P86" s="386"/>
      <c r="Q86" s="386"/>
      <c r="R86" s="386"/>
      <c r="S86" s="386"/>
      <c r="T86" s="386"/>
      <c r="U86" s="386"/>
      <c r="V86" s="386"/>
    </row>
  </sheetData>
  <mergeCells count="15">
    <mergeCell ref="R1:V1"/>
    <mergeCell ref="A72:C72"/>
    <mergeCell ref="A73:C73"/>
    <mergeCell ref="D73:V73"/>
    <mergeCell ref="A2:A5"/>
    <mergeCell ref="B2:B5"/>
    <mergeCell ref="C2:C5"/>
    <mergeCell ref="R3:V4"/>
    <mergeCell ref="D3:E4"/>
    <mergeCell ref="F3:G4"/>
    <mergeCell ref="D2:V2"/>
    <mergeCell ref="H3:Q3"/>
    <mergeCell ref="H4:L4"/>
    <mergeCell ref="M4:Q4"/>
    <mergeCell ref="F1:Q1"/>
  </mergeCells>
  <printOptions horizontalCentered="1" verticalCentered="1" headings="1"/>
  <pageMargins left="0.70866141732283505" right="0.70866141732283505" top="0.74803149606299202" bottom="0.74803149606299202" header="0.31496062992126" footer="0.31496062992126"/>
  <pageSetup scale="5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A1:AX433"/>
  <sheetViews>
    <sheetView zoomScale="85" zoomScaleNormal="85" workbookViewId="0">
      <selection activeCell="D18" sqref="A18:XFD18"/>
    </sheetView>
  </sheetViews>
  <sheetFormatPr baseColWidth="10" defaultColWidth="11.42578125" defaultRowHeight="12.75"/>
  <cols>
    <col min="1" max="1" width="19.85546875" style="207" customWidth="1"/>
    <col min="2" max="2" width="11" style="207" customWidth="1"/>
    <col min="3" max="3" width="10" style="207" customWidth="1"/>
    <col min="4" max="6" width="11.42578125" style="207" customWidth="1"/>
    <col min="7" max="8" width="10.5703125" style="207" customWidth="1"/>
    <col min="9" max="9" width="56.42578125" style="207" customWidth="1"/>
    <col min="10" max="14" width="13.28515625" style="204" customWidth="1"/>
    <col min="15" max="15" width="10.5703125" style="204" customWidth="1"/>
    <col min="16" max="16" width="10.28515625" style="204" customWidth="1"/>
    <col min="17" max="17" width="12.42578125" style="204" customWidth="1"/>
    <col min="18" max="18" width="11.7109375" style="204" customWidth="1"/>
    <col min="19" max="19" width="7.85546875" style="204" customWidth="1"/>
    <col min="20" max="20" width="7.42578125" style="204" customWidth="1"/>
    <col min="21" max="21" width="41.5703125" style="204" customWidth="1"/>
    <col min="22" max="50" width="11.42578125" style="204"/>
    <col min="51" max="16384" width="11.42578125" style="207"/>
  </cols>
  <sheetData>
    <row r="1" spans="1:50" s="204" customFormat="1"/>
    <row r="2" spans="1:50" s="204" customFormat="1"/>
    <row r="3" spans="1:50" s="204" customFormat="1"/>
    <row r="4" spans="1:50" s="204" customFormat="1" ht="17.25" customHeight="1">
      <c r="A4" s="993"/>
      <c r="B4" s="972" t="s">
        <v>283</v>
      </c>
      <c r="C4" s="973"/>
      <c r="D4" s="973"/>
      <c r="E4" s="973"/>
      <c r="F4" s="973"/>
      <c r="G4" s="973"/>
      <c r="H4" s="973"/>
      <c r="I4" s="973"/>
      <c r="J4" s="973"/>
      <c r="K4" s="973"/>
      <c r="L4" s="973"/>
      <c r="M4" s="973"/>
      <c r="N4" s="973"/>
      <c r="O4" s="973"/>
      <c r="P4" s="973"/>
      <c r="Q4" s="973"/>
      <c r="R4" s="973"/>
      <c r="S4" s="973"/>
      <c r="T4" s="974"/>
      <c r="U4" s="1023"/>
    </row>
    <row r="5" spans="1:50" s="204" customFormat="1" ht="17.25" customHeight="1">
      <c r="A5" s="993"/>
      <c r="B5" s="975"/>
      <c r="C5" s="976"/>
      <c r="D5" s="976"/>
      <c r="E5" s="976"/>
      <c r="F5" s="976"/>
      <c r="G5" s="976"/>
      <c r="H5" s="976"/>
      <c r="I5" s="976"/>
      <c r="J5" s="976"/>
      <c r="K5" s="976"/>
      <c r="L5" s="976"/>
      <c r="M5" s="976"/>
      <c r="N5" s="976"/>
      <c r="O5" s="976"/>
      <c r="P5" s="976"/>
      <c r="Q5" s="976"/>
      <c r="R5" s="976"/>
      <c r="S5" s="976"/>
      <c r="T5" s="977"/>
      <c r="U5" s="1024"/>
    </row>
    <row r="6" spans="1:50" s="204" customFormat="1" ht="17.25" customHeight="1">
      <c r="A6" s="993"/>
      <c r="B6" s="975"/>
      <c r="C6" s="976"/>
      <c r="D6" s="976"/>
      <c r="E6" s="976"/>
      <c r="F6" s="976"/>
      <c r="G6" s="976"/>
      <c r="H6" s="976"/>
      <c r="I6" s="976"/>
      <c r="J6" s="976"/>
      <c r="K6" s="976"/>
      <c r="L6" s="976"/>
      <c r="M6" s="976"/>
      <c r="N6" s="976"/>
      <c r="O6" s="976"/>
      <c r="P6" s="976"/>
      <c r="Q6" s="976"/>
      <c r="R6" s="976"/>
      <c r="S6" s="976"/>
      <c r="T6" s="977"/>
      <c r="U6" s="1024"/>
    </row>
    <row r="7" spans="1:50" s="204" customFormat="1" ht="17.25" customHeight="1">
      <c r="A7" s="993"/>
      <c r="B7" s="978"/>
      <c r="C7" s="979"/>
      <c r="D7" s="979"/>
      <c r="E7" s="979"/>
      <c r="F7" s="979"/>
      <c r="G7" s="976"/>
      <c r="H7" s="976"/>
      <c r="I7" s="976"/>
      <c r="J7" s="979"/>
      <c r="K7" s="979"/>
      <c r="L7" s="979"/>
      <c r="M7" s="979"/>
      <c r="N7" s="979"/>
      <c r="O7" s="979"/>
      <c r="P7" s="979"/>
      <c r="Q7" s="979"/>
      <c r="R7" s="979"/>
      <c r="S7" s="979"/>
      <c r="T7" s="980"/>
      <c r="U7" s="1024"/>
    </row>
    <row r="8" spans="1:50" s="204" customFormat="1" ht="30.75" customHeight="1">
      <c r="A8" s="994" t="s">
        <v>284</v>
      </c>
      <c r="B8" s="966" t="s">
        <v>285</v>
      </c>
      <c r="C8" s="967"/>
      <c r="D8" s="1004" t="s">
        <v>286</v>
      </c>
      <c r="E8" s="1004"/>
      <c r="F8" s="1005"/>
      <c r="G8" s="1006" t="s">
        <v>287</v>
      </c>
      <c r="H8" s="1007"/>
      <c r="I8" s="1008"/>
      <c r="J8" s="224" t="s">
        <v>288</v>
      </c>
      <c r="K8" s="225"/>
      <c r="L8" s="1009" t="s">
        <v>289</v>
      </c>
      <c r="M8" s="1010"/>
      <c r="N8" s="1010"/>
      <c r="O8" s="1010"/>
      <c r="P8" s="1010"/>
      <c r="Q8" s="1010"/>
      <c r="R8" s="1010"/>
      <c r="S8" s="1010"/>
      <c r="T8" s="1011"/>
      <c r="U8" s="1025"/>
      <c r="X8" s="1012" t="s">
        <v>290</v>
      </c>
      <c r="Y8" s="1012"/>
      <c r="Z8" s="1012"/>
      <c r="AA8" s="1012"/>
      <c r="AB8" s="1012"/>
    </row>
    <row r="9" spans="1:50" s="205" customFormat="1" ht="101.25" customHeight="1">
      <c r="A9" s="995"/>
      <c r="B9" s="968"/>
      <c r="C9" s="969"/>
      <c r="D9" s="988">
        <v>2018</v>
      </c>
      <c r="E9" s="988">
        <v>2019</v>
      </c>
      <c r="F9" s="988">
        <v>2020</v>
      </c>
      <c r="G9" s="983" t="s">
        <v>291</v>
      </c>
      <c r="H9" s="983" t="s">
        <v>64</v>
      </c>
      <c r="I9" s="208" t="s">
        <v>292</v>
      </c>
      <c r="J9" s="226" t="s">
        <v>293</v>
      </c>
      <c r="K9" s="227" t="s">
        <v>294</v>
      </c>
      <c r="L9" s="1013" t="s">
        <v>295</v>
      </c>
      <c r="M9" s="1014"/>
      <c r="N9" s="228" t="s">
        <v>296</v>
      </c>
      <c r="O9" s="1015" t="s">
        <v>297</v>
      </c>
      <c r="P9" s="1016"/>
      <c r="Q9" s="1017" t="s">
        <v>298</v>
      </c>
      <c r="R9" s="1018"/>
      <c r="S9" s="1019" t="s">
        <v>299</v>
      </c>
      <c r="T9" s="1020"/>
      <c r="U9" s="229" t="s">
        <v>61</v>
      </c>
      <c r="V9" s="236"/>
      <c r="W9" s="236"/>
      <c r="X9" s="1026" t="s">
        <v>300</v>
      </c>
      <c r="Y9" s="1026" t="s">
        <v>301</v>
      </c>
      <c r="Z9" s="1026" t="s">
        <v>302</v>
      </c>
      <c r="AA9" s="1021" t="s">
        <v>303</v>
      </c>
      <c r="AB9" s="1022"/>
      <c r="AC9" s="236"/>
      <c r="AD9" s="236"/>
      <c r="AE9" s="236"/>
      <c r="AF9" s="236"/>
      <c r="AG9" s="236"/>
      <c r="AH9" s="236"/>
      <c r="AI9" s="236"/>
      <c r="AJ9" s="236"/>
      <c r="AK9" s="236"/>
      <c r="AL9" s="236"/>
      <c r="AM9" s="236"/>
      <c r="AN9" s="236"/>
      <c r="AO9" s="236"/>
      <c r="AP9" s="236"/>
      <c r="AQ9" s="236"/>
      <c r="AR9" s="236"/>
      <c r="AS9" s="236"/>
      <c r="AT9" s="236"/>
      <c r="AU9" s="236"/>
      <c r="AV9" s="236"/>
      <c r="AW9" s="236"/>
      <c r="AX9" s="236"/>
    </row>
    <row r="10" spans="1:50" s="205" customFormat="1" ht="15">
      <c r="A10" s="984"/>
      <c r="B10" s="970"/>
      <c r="C10" s="971"/>
      <c r="D10" s="989"/>
      <c r="E10" s="989"/>
      <c r="F10" s="989"/>
      <c r="G10" s="984"/>
      <c r="H10" s="984"/>
      <c r="I10" s="229"/>
      <c r="J10" s="230"/>
      <c r="K10" s="230" t="s">
        <v>25</v>
      </c>
      <c r="L10" s="229" t="s">
        <v>291</v>
      </c>
      <c r="M10" s="229" t="s">
        <v>64</v>
      </c>
      <c r="N10" s="230" t="s">
        <v>304</v>
      </c>
      <c r="O10" s="229" t="s">
        <v>291</v>
      </c>
      <c r="P10" s="229" t="s">
        <v>64</v>
      </c>
      <c r="Q10" s="229" t="s">
        <v>291</v>
      </c>
      <c r="R10" s="229" t="s">
        <v>64</v>
      </c>
      <c r="S10" s="229" t="s">
        <v>291</v>
      </c>
      <c r="T10" s="229" t="s">
        <v>64</v>
      </c>
      <c r="U10" s="229"/>
      <c r="V10" s="236"/>
      <c r="W10" s="236"/>
      <c r="X10" s="1027"/>
      <c r="Y10" s="1027"/>
      <c r="Z10" s="1027"/>
      <c r="AA10" s="247" t="s">
        <v>63</v>
      </c>
      <c r="AB10" s="247" t="s">
        <v>64</v>
      </c>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row>
    <row r="11" spans="1:50" s="205" customFormat="1" ht="40.5">
      <c r="A11" s="986" t="s">
        <v>281</v>
      </c>
      <c r="B11" s="992" t="s">
        <v>305</v>
      </c>
      <c r="C11" s="992"/>
      <c r="D11" s="210">
        <v>1205284</v>
      </c>
      <c r="E11" s="210">
        <v>1242237</v>
      </c>
      <c r="F11" s="210">
        <v>1273646</v>
      </c>
      <c r="G11" s="211">
        <v>0</v>
      </c>
      <c r="H11" s="211">
        <v>0</v>
      </c>
      <c r="I11" s="231" t="s">
        <v>306</v>
      </c>
      <c r="J11" s="213">
        <v>0.99</v>
      </c>
      <c r="K11" s="213">
        <v>100</v>
      </c>
      <c r="L11" s="213">
        <f>AA13</f>
        <v>70</v>
      </c>
      <c r="M11" s="213">
        <f>AB13</f>
        <v>70</v>
      </c>
      <c r="N11" s="232">
        <f>F11*133*1.01/86400</f>
        <v>1980.1952219907407</v>
      </c>
      <c r="O11" s="232">
        <v>4371320.5564489998</v>
      </c>
      <c r="P11" s="232">
        <f>N11*M11*0.0864*365</f>
        <v>4371320.5564489998</v>
      </c>
      <c r="Q11" s="232" t="e">
        <f>#REF!</f>
        <v>#REF!</v>
      </c>
      <c r="R11" s="232" t="e">
        <f>#REF!</f>
        <v>#REF!</v>
      </c>
      <c r="S11" s="237" t="e">
        <f t="shared" ref="S11:T13" si="0">(Q11/O11)*100</f>
        <v>#REF!</v>
      </c>
      <c r="T11" s="237" t="e">
        <f t="shared" si="0"/>
        <v>#REF!</v>
      </c>
      <c r="U11" s="238" t="s">
        <v>307</v>
      </c>
      <c r="V11" s="236"/>
      <c r="W11" s="236"/>
      <c r="X11" s="239">
        <v>625</v>
      </c>
      <c r="Y11" s="239">
        <v>4.4999999999999998E-2</v>
      </c>
      <c r="Z11" s="248">
        <f>X11/Y11</f>
        <v>13888.888888888889</v>
      </c>
      <c r="AA11" s="239">
        <v>180</v>
      </c>
      <c r="AB11" s="239">
        <v>90</v>
      </c>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row>
    <row r="12" spans="1:50" ht="27.75" customHeight="1">
      <c r="A12" s="986"/>
      <c r="B12" s="992" t="s">
        <v>308</v>
      </c>
      <c r="C12" s="209" t="s">
        <v>309</v>
      </c>
      <c r="D12" s="986">
        <v>602644</v>
      </c>
      <c r="E12" s="981">
        <v>636953</v>
      </c>
      <c r="F12" s="981">
        <v>664141</v>
      </c>
      <c r="G12" s="212">
        <v>0</v>
      </c>
      <c r="H12" s="212">
        <v>0</v>
      </c>
      <c r="I12" s="985" t="s">
        <v>306</v>
      </c>
      <c r="J12" s="234">
        <v>100</v>
      </c>
      <c r="K12" s="234">
        <v>100</v>
      </c>
      <c r="L12" s="234">
        <f>AA13</f>
        <v>70</v>
      </c>
      <c r="M12" s="234">
        <f>AB12</f>
        <v>70</v>
      </c>
      <c r="N12" s="232">
        <f t="shared" ref="N12:N36" si="1">F12*133*1.01/86400</f>
        <v>1032.5701450231481</v>
      </c>
      <c r="O12" s="232">
        <f t="shared" ref="O12:O36" si="2">L12*N12*0.0864*365</f>
        <v>2279419.2465415001</v>
      </c>
      <c r="P12" s="232">
        <f>M12*N12*0.0864*365</f>
        <v>2279419.2465415001</v>
      </c>
      <c r="Q12" s="232" t="e">
        <f>#REF!</f>
        <v>#REF!</v>
      </c>
      <c r="R12" s="232" t="e">
        <f>#REF!</f>
        <v>#REF!</v>
      </c>
      <c r="S12" s="240" t="e">
        <f t="shared" si="0"/>
        <v>#REF!</v>
      </c>
      <c r="T12" s="240" t="e">
        <f t="shared" si="0"/>
        <v>#REF!</v>
      </c>
      <c r="U12" s="241" t="s">
        <v>310</v>
      </c>
      <c r="X12" s="239" t="s">
        <v>311</v>
      </c>
      <c r="Y12" s="239">
        <v>4.4999999999999998E-2</v>
      </c>
      <c r="Z12" s="248" t="s">
        <v>312</v>
      </c>
      <c r="AA12" s="239">
        <v>90</v>
      </c>
      <c r="AB12" s="239">
        <v>70</v>
      </c>
    </row>
    <row r="13" spans="1:50" ht="27">
      <c r="A13" s="986"/>
      <c r="B13" s="992"/>
      <c r="C13" s="209" t="s">
        <v>313</v>
      </c>
      <c r="D13" s="986"/>
      <c r="E13" s="981"/>
      <c r="F13" s="981"/>
      <c r="G13" s="212">
        <v>0</v>
      </c>
      <c r="H13" s="212">
        <v>0</v>
      </c>
      <c r="I13" s="985"/>
      <c r="J13" s="234">
        <v>0.8</v>
      </c>
      <c r="K13" s="234">
        <v>80</v>
      </c>
      <c r="L13" s="234">
        <f>AA13</f>
        <v>70</v>
      </c>
      <c r="M13" s="234">
        <f>AB12</f>
        <v>70</v>
      </c>
      <c r="N13" s="232">
        <f t="shared" si="1"/>
        <v>0</v>
      </c>
      <c r="O13" s="232">
        <f>O12</f>
        <v>2279419.2465415001</v>
      </c>
      <c r="P13" s="232">
        <f>P12</f>
        <v>2279419.2465415001</v>
      </c>
      <c r="Q13" s="232" t="e">
        <f>#REF!</f>
        <v>#REF!</v>
      </c>
      <c r="R13" s="232" t="e">
        <f>#REF!</f>
        <v>#REF!</v>
      </c>
      <c r="S13" s="237" t="e">
        <f t="shared" si="0"/>
        <v>#REF!</v>
      </c>
      <c r="T13" s="237" t="e">
        <f t="shared" si="0"/>
        <v>#REF!</v>
      </c>
      <c r="U13" s="242" t="s">
        <v>314</v>
      </c>
      <c r="X13" s="239" t="s">
        <v>315</v>
      </c>
      <c r="Y13" s="239">
        <v>4.4999999999999998E-2</v>
      </c>
      <c r="Z13" s="248" t="s">
        <v>316</v>
      </c>
      <c r="AA13" s="239">
        <v>70</v>
      </c>
      <c r="AB13" s="239">
        <v>70</v>
      </c>
      <c r="AD13" s="249">
        <v>4573006.38</v>
      </c>
      <c r="AE13" s="249">
        <v>2678420.36</v>
      </c>
    </row>
    <row r="14" spans="1:50" ht="50.25" customHeight="1">
      <c r="A14" s="986"/>
      <c r="B14" s="992" t="s">
        <v>317</v>
      </c>
      <c r="C14" s="992"/>
      <c r="D14" s="213">
        <v>119878</v>
      </c>
      <c r="E14" s="213">
        <v>125521</v>
      </c>
      <c r="F14" s="214">
        <v>130135</v>
      </c>
      <c r="G14" s="212" t="s">
        <v>318</v>
      </c>
      <c r="H14" s="212" t="s">
        <v>318</v>
      </c>
      <c r="I14" s="235"/>
      <c r="J14" s="234"/>
      <c r="K14" s="234"/>
      <c r="L14" s="234">
        <f>AA13</f>
        <v>70</v>
      </c>
      <c r="M14" s="234">
        <f>AB12</f>
        <v>70</v>
      </c>
      <c r="N14" s="232">
        <f t="shared" si="1"/>
        <v>202.32678877314817</v>
      </c>
      <c r="O14" s="232">
        <f t="shared" si="2"/>
        <v>446640.4327525</v>
      </c>
      <c r="P14" s="232">
        <f t="shared" ref="P14:P36" si="3">M14*N14*0.0864*365</f>
        <v>446640.4327525</v>
      </c>
      <c r="Q14" s="232">
        <v>0</v>
      </c>
      <c r="R14" s="232">
        <v>0</v>
      </c>
      <c r="S14" s="240">
        <v>0</v>
      </c>
      <c r="T14" s="240">
        <v>0</v>
      </c>
      <c r="U14" s="243" t="s">
        <v>307</v>
      </c>
    </row>
    <row r="15" spans="1:50" ht="40.5">
      <c r="A15" s="986"/>
      <c r="B15" s="992" t="s">
        <v>319</v>
      </c>
      <c r="C15" s="992"/>
      <c r="D15" s="213">
        <v>30739</v>
      </c>
      <c r="E15" s="213">
        <v>32229</v>
      </c>
      <c r="F15" s="214">
        <v>33437</v>
      </c>
      <c r="G15" s="215">
        <v>64</v>
      </c>
      <c r="H15" s="215">
        <v>78</v>
      </c>
      <c r="I15" s="231" t="s">
        <v>306</v>
      </c>
      <c r="J15" s="234">
        <v>95</v>
      </c>
      <c r="K15" s="234">
        <v>95</v>
      </c>
      <c r="L15" s="234">
        <f>AA12</f>
        <v>90</v>
      </c>
      <c r="M15" s="234">
        <f>AB12</f>
        <v>70</v>
      </c>
      <c r="N15" s="232">
        <f t="shared" si="1"/>
        <v>51.986020949074074</v>
      </c>
      <c r="O15" s="232">
        <f t="shared" si="2"/>
        <v>147548.8040985</v>
      </c>
      <c r="P15" s="232">
        <f t="shared" si="3"/>
        <v>114760.18096550001</v>
      </c>
      <c r="Q15" s="232" t="e">
        <f>#REF!</f>
        <v>#REF!</v>
      </c>
      <c r="R15" s="232" t="e">
        <f>#REF!</f>
        <v>#REF!</v>
      </c>
      <c r="S15" s="237" t="e">
        <f t="shared" ref="S15:T17" si="4">(Q15/O15)*100</f>
        <v>#REF!</v>
      </c>
      <c r="T15" s="237" t="e">
        <f t="shared" si="4"/>
        <v>#REF!</v>
      </c>
      <c r="U15" s="242" t="s">
        <v>314</v>
      </c>
    </row>
    <row r="16" spans="1:50" ht="40.5">
      <c r="A16" s="986"/>
      <c r="B16" s="992" t="s">
        <v>320</v>
      </c>
      <c r="C16" s="992"/>
      <c r="D16" s="213">
        <v>28095</v>
      </c>
      <c r="E16" s="213">
        <v>29258</v>
      </c>
      <c r="F16" s="214">
        <v>30211</v>
      </c>
      <c r="G16" s="215">
        <v>71</v>
      </c>
      <c r="H16" s="215">
        <v>75</v>
      </c>
      <c r="I16" s="231" t="s">
        <v>306</v>
      </c>
      <c r="J16" s="234">
        <v>88</v>
      </c>
      <c r="K16" s="234">
        <v>100</v>
      </c>
      <c r="L16" s="234">
        <f>AA12</f>
        <v>90</v>
      </c>
      <c r="M16" s="234">
        <f>AB12</f>
        <v>70</v>
      </c>
      <c r="N16" s="232">
        <f t="shared" si="1"/>
        <v>46.970412384259255</v>
      </c>
      <c r="O16" s="232">
        <f t="shared" si="2"/>
        <v>133313.30324549999</v>
      </c>
      <c r="P16" s="232">
        <f t="shared" si="3"/>
        <v>103688.12474650001</v>
      </c>
      <c r="Q16" s="232" t="e">
        <f>#REF!</f>
        <v>#REF!</v>
      </c>
      <c r="R16" s="232" t="e">
        <f>#REF!</f>
        <v>#REF!</v>
      </c>
      <c r="S16" s="237" t="e">
        <f t="shared" si="4"/>
        <v>#REF!</v>
      </c>
      <c r="T16" s="237" t="e">
        <f t="shared" si="4"/>
        <v>#REF!</v>
      </c>
      <c r="U16" s="242" t="s">
        <v>314</v>
      </c>
      <c r="W16" s="244"/>
      <c r="X16" s="244"/>
    </row>
    <row r="17" spans="1:21" ht="40.5">
      <c r="A17" s="986"/>
      <c r="B17" s="992" t="s">
        <v>321</v>
      </c>
      <c r="C17" s="992"/>
      <c r="D17" s="213">
        <v>27728</v>
      </c>
      <c r="E17" s="213">
        <v>28861</v>
      </c>
      <c r="F17" s="214">
        <v>29786</v>
      </c>
      <c r="G17" s="212">
        <v>0</v>
      </c>
      <c r="H17" s="212">
        <v>0</v>
      </c>
      <c r="I17" s="231" t="s">
        <v>306</v>
      </c>
      <c r="J17" s="234">
        <v>51</v>
      </c>
      <c r="K17" s="234">
        <v>51</v>
      </c>
      <c r="L17" s="234">
        <f>AA12</f>
        <v>90</v>
      </c>
      <c r="M17" s="234">
        <f>AB12</f>
        <v>70</v>
      </c>
      <c r="N17" s="232">
        <f t="shared" si="1"/>
        <v>46.309645601851848</v>
      </c>
      <c r="O17" s="232">
        <f t="shared" si="2"/>
        <v>131437.88853299999</v>
      </c>
      <c r="P17" s="232">
        <f t="shared" si="3"/>
        <v>102229.46885900002</v>
      </c>
      <c r="Q17" s="232" t="e">
        <f>#REF!</f>
        <v>#REF!</v>
      </c>
      <c r="R17" s="232" t="e">
        <f>#REF!</f>
        <v>#REF!</v>
      </c>
      <c r="S17" s="237" t="e">
        <f t="shared" si="4"/>
        <v>#REF!</v>
      </c>
      <c r="T17" s="237" t="e">
        <f t="shared" si="4"/>
        <v>#REF!</v>
      </c>
      <c r="U17" s="242" t="s">
        <v>314</v>
      </c>
    </row>
    <row r="18" spans="1:21" s="204" customFormat="1" ht="27">
      <c r="A18" s="986"/>
      <c r="B18" s="991" t="s">
        <v>322</v>
      </c>
      <c r="C18" s="991"/>
      <c r="D18" s="213">
        <v>13652</v>
      </c>
      <c r="E18" s="213">
        <v>14217</v>
      </c>
      <c r="F18" s="214">
        <v>14679</v>
      </c>
      <c r="G18" s="212"/>
      <c r="H18" s="212"/>
      <c r="I18" s="235"/>
      <c r="J18" s="234"/>
      <c r="K18" s="234"/>
      <c r="L18" s="234">
        <f>AA12</f>
        <v>90</v>
      </c>
      <c r="M18" s="234">
        <f>AB12</f>
        <v>70</v>
      </c>
      <c r="N18" s="232">
        <f t="shared" si="1"/>
        <v>22.822107291666669</v>
      </c>
      <c r="O18" s="232">
        <f t="shared" si="2"/>
        <v>64774.617799500018</v>
      </c>
      <c r="P18" s="232">
        <f t="shared" si="3"/>
        <v>50380.258288500008</v>
      </c>
      <c r="Q18" s="232">
        <v>0</v>
      </c>
      <c r="R18" s="232">
        <v>0</v>
      </c>
      <c r="S18" s="245">
        <f t="shared" ref="S18:S36" si="5">(Q18/O18)*100</f>
        <v>0</v>
      </c>
      <c r="T18" s="245">
        <f t="shared" ref="T18:T36" si="6">(R18/P18)*100</f>
        <v>0</v>
      </c>
      <c r="U18" s="246" t="s">
        <v>307</v>
      </c>
    </row>
    <row r="19" spans="1:21" s="204" customFormat="1" ht="40.5">
      <c r="A19" s="986"/>
      <c r="B19" s="992" t="s">
        <v>323</v>
      </c>
      <c r="C19" s="992"/>
      <c r="D19" s="213">
        <v>15111</v>
      </c>
      <c r="E19" s="213">
        <v>15736</v>
      </c>
      <c r="F19" s="214">
        <v>16247</v>
      </c>
      <c r="G19" s="215">
        <v>80</v>
      </c>
      <c r="H19" s="217">
        <v>42</v>
      </c>
      <c r="I19" s="231" t="s">
        <v>306</v>
      </c>
      <c r="J19" s="234">
        <v>89</v>
      </c>
      <c r="K19" s="234">
        <v>89</v>
      </c>
      <c r="L19" s="234">
        <f>AA12</f>
        <v>90</v>
      </c>
      <c r="M19" s="234">
        <f>AB12</f>
        <v>70</v>
      </c>
      <c r="N19" s="232">
        <f t="shared" si="1"/>
        <v>25.259948032407411</v>
      </c>
      <c r="O19" s="232">
        <f t="shared" si="2"/>
        <v>71693.79490350002</v>
      </c>
      <c r="P19" s="232">
        <f t="shared" si="3"/>
        <v>55761.840480500017</v>
      </c>
      <c r="Q19" s="232" t="e">
        <f>#REF!</f>
        <v>#REF!</v>
      </c>
      <c r="R19" s="232" t="e">
        <f>#REF!</f>
        <v>#REF!</v>
      </c>
      <c r="S19" s="237" t="e">
        <f t="shared" si="5"/>
        <v>#REF!</v>
      </c>
      <c r="T19" s="237" t="e">
        <f t="shared" si="6"/>
        <v>#REF!</v>
      </c>
      <c r="U19" s="242" t="s">
        <v>314</v>
      </c>
    </row>
    <row r="20" spans="1:21" s="204" customFormat="1" ht="40.5">
      <c r="A20" s="986"/>
      <c r="B20" s="992" t="s">
        <v>324</v>
      </c>
      <c r="C20" s="992"/>
      <c r="D20" s="213">
        <v>51730</v>
      </c>
      <c r="E20" s="213">
        <v>53911</v>
      </c>
      <c r="F20" s="214">
        <v>55697</v>
      </c>
      <c r="G20" s="218">
        <v>71</v>
      </c>
      <c r="H20" s="218">
        <v>73</v>
      </c>
      <c r="I20" s="231" t="s">
        <v>306</v>
      </c>
      <c r="J20" s="234">
        <v>49</v>
      </c>
      <c r="K20" s="234">
        <v>49</v>
      </c>
      <c r="L20" s="234">
        <f>AA12</f>
        <v>90</v>
      </c>
      <c r="M20" s="234">
        <f>AB12</f>
        <v>70</v>
      </c>
      <c r="N20" s="232">
        <f t="shared" si="1"/>
        <v>86.594652893518514</v>
      </c>
      <c r="O20" s="232">
        <f t="shared" si="2"/>
        <v>245776.40762849999</v>
      </c>
      <c r="P20" s="232">
        <f t="shared" si="3"/>
        <v>191159.42815550001</v>
      </c>
      <c r="Q20" s="232" t="e">
        <f>#REF!</f>
        <v>#REF!</v>
      </c>
      <c r="R20" s="232" t="e">
        <f>#REF!</f>
        <v>#REF!</v>
      </c>
      <c r="S20" s="240" t="e">
        <f t="shared" si="5"/>
        <v>#REF!</v>
      </c>
      <c r="T20" s="240" t="e">
        <f t="shared" si="6"/>
        <v>#REF!</v>
      </c>
      <c r="U20" s="241" t="s">
        <v>310</v>
      </c>
    </row>
    <row r="21" spans="1:21" s="204" customFormat="1" ht="40.5">
      <c r="A21" s="986" t="s">
        <v>325</v>
      </c>
      <c r="B21" s="992" t="s">
        <v>326</v>
      </c>
      <c r="C21" s="992"/>
      <c r="D21" s="213">
        <v>42803</v>
      </c>
      <c r="E21" s="213">
        <v>45119</v>
      </c>
      <c r="F21" s="214">
        <v>46952</v>
      </c>
      <c r="G21" s="218">
        <v>73</v>
      </c>
      <c r="H21" s="218">
        <v>80</v>
      </c>
      <c r="I21" s="231" t="s">
        <v>306</v>
      </c>
      <c r="J21" s="234">
        <v>91</v>
      </c>
      <c r="K21" s="234">
        <v>91</v>
      </c>
      <c r="L21" s="234">
        <f>AA12</f>
        <v>90</v>
      </c>
      <c r="M21" s="234">
        <f>AB12</f>
        <v>70</v>
      </c>
      <c r="N21" s="232">
        <f t="shared" si="1"/>
        <v>72.998404629629633</v>
      </c>
      <c r="O21" s="232">
        <f t="shared" si="2"/>
        <v>207186.99195600001</v>
      </c>
      <c r="P21" s="232">
        <f t="shared" si="3"/>
        <v>161145.438188</v>
      </c>
      <c r="Q21" s="232" t="e">
        <f>#REF!</f>
        <v>#REF!</v>
      </c>
      <c r="R21" s="232" t="e">
        <f>#REF!</f>
        <v>#REF!</v>
      </c>
      <c r="S21" s="237" t="e">
        <f t="shared" si="5"/>
        <v>#REF!</v>
      </c>
      <c r="T21" s="237" t="e">
        <f t="shared" si="6"/>
        <v>#REF!</v>
      </c>
      <c r="U21" s="242" t="s">
        <v>314</v>
      </c>
    </row>
    <row r="22" spans="1:21" s="204" customFormat="1" ht="40.5">
      <c r="A22" s="986" t="s">
        <v>327</v>
      </c>
      <c r="B22" s="992" t="s">
        <v>328</v>
      </c>
      <c r="C22" s="992"/>
      <c r="D22" s="213">
        <v>8774</v>
      </c>
      <c r="E22" s="213">
        <v>9138</v>
      </c>
      <c r="F22" s="214">
        <v>9436</v>
      </c>
      <c r="G22" s="218">
        <v>80</v>
      </c>
      <c r="H22" s="218">
        <v>68</v>
      </c>
      <c r="I22" s="231" t="s">
        <v>306</v>
      </c>
      <c r="J22" s="234">
        <v>90</v>
      </c>
      <c r="K22" s="234">
        <v>27</v>
      </c>
      <c r="L22" s="234">
        <f>AA12</f>
        <v>90</v>
      </c>
      <c r="M22" s="234">
        <f>AB12</f>
        <v>70</v>
      </c>
      <c r="N22" s="232">
        <f t="shared" si="1"/>
        <v>14.670577314814816</v>
      </c>
      <c r="O22" s="232">
        <f t="shared" si="2"/>
        <v>41638.619358000004</v>
      </c>
      <c r="P22" s="232">
        <f t="shared" si="3"/>
        <v>32385.592833999999</v>
      </c>
      <c r="Q22" s="232" t="e">
        <f>#REF!</f>
        <v>#REF!</v>
      </c>
      <c r="R22" s="232" t="e">
        <f>#REF!</f>
        <v>#REF!</v>
      </c>
      <c r="S22" s="237" t="e">
        <f t="shared" si="5"/>
        <v>#REF!</v>
      </c>
      <c r="T22" s="237" t="e">
        <f t="shared" si="6"/>
        <v>#REF!</v>
      </c>
      <c r="U22" s="242" t="s">
        <v>314</v>
      </c>
    </row>
    <row r="23" spans="1:21" s="204" customFormat="1" ht="27">
      <c r="A23" s="986" t="s">
        <v>327</v>
      </c>
      <c r="B23" s="992" t="s">
        <v>329</v>
      </c>
      <c r="C23" s="992"/>
      <c r="D23" s="213">
        <v>13095</v>
      </c>
      <c r="E23" s="213">
        <v>13742</v>
      </c>
      <c r="F23" s="214">
        <v>14260</v>
      </c>
      <c r="G23" s="212"/>
      <c r="H23" s="212"/>
      <c r="I23" s="235"/>
      <c r="J23" s="234"/>
      <c r="K23" s="234"/>
      <c r="L23" s="234">
        <f>AA12</f>
        <v>90</v>
      </c>
      <c r="M23" s="234">
        <f>AB12</f>
        <v>70</v>
      </c>
      <c r="N23" s="232">
        <f t="shared" si="1"/>
        <v>22.170668981481484</v>
      </c>
      <c r="O23" s="232">
        <f t="shared" si="2"/>
        <v>62925.679530000016</v>
      </c>
      <c r="P23" s="232">
        <f t="shared" si="3"/>
        <v>48942.195190000006</v>
      </c>
      <c r="Q23" s="232">
        <v>0</v>
      </c>
      <c r="R23" s="232">
        <v>0</v>
      </c>
      <c r="S23" s="245">
        <f t="shared" si="5"/>
        <v>0</v>
      </c>
      <c r="T23" s="245">
        <f t="shared" si="6"/>
        <v>0</v>
      </c>
      <c r="U23" s="246" t="s">
        <v>307</v>
      </c>
    </row>
    <row r="24" spans="1:21" s="204" customFormat="1" ht="27">
      <c r="A24" s="986" t="s">
        <v>327</v>
      </c>
      <c r="B24" s="992" t="s">
        <v>330</v>
      </c>
      <c r="C24" s="992"/>
      <c r="D24" s="213">
        <v>2812</v>
      </c>
      <c r="E24" s="213">
        <v>2928</v>
      </c>
      <c r="F24" s="214">
        <v>3022</v>
      </c>
      <c r="G24" s="212"/>
      <c r="H24" s="212"/>
      <c r="I24" s="235"/>
      <c r="J24" s="234"/>
      <c r="K24" s="234"/>
      <c r="L24" s="234">
        <f>AA12</f>
        <v>90</v>
      </c>
      <c r="M24" s="234">
        <f>AB12</f>
        <v>70</v>
      </c>
      <c r="N24" s="232">
        <f t="shared" si="1"/>
        <v>4.6984405092592594</v>
      </c>
      <c r="O24" s="232">
        <f t="shared" si="2"/>
        <v>13335.301791</v>
      </c>
      <c r="P24" s="232">
        <f t="shared" si="3"/>
        <v>10371.901393</v>
      </c>
      <c r="Q24" s="232">
        <v>0</v>
      </c>
      <c r="R24" s="232">
        <v>0</v>
      </c>
      <c r="S24" s="245">
        <f t="shared" si="5"/>
        <v>0</v>
      </c>
      <c r="T24" s="245">
        <f t="shared" si="6"/>
        <v>0</v>
      </c>
      <c r="U24" s="246" t="s">
        <v>307</v>
      </c>
    </row>
    <row r="25" spans="1:21" s="204" customFormat="1" ht="40.5">
      <c r="A25" s="986" t="s">
        <v>327</v>
      </c>
      <c r="B25" s="992" t="s">
        <v>331</v>
      </c>
      <c r="C25" s="992"/>
      <c r="D25" s="213">
        <v>56167</v>
      </c>
      <c r="E25" s="213">
        <v>59530</v>
      </c>
      <c r="F25" s="214">
        <v>62159</v>
      </c>
      <c r="G25" s="218">
        <v>78</v>
      </c>
      <c r="H25" s="218">
        <v>80</v>
      </c>
      <c r="I25" s="231" t="s">
        <v>306</v>
      </c>
      <c r="J25" s="234">
        <v>59</v>
      </c>
      <c r="K25" s="234">
        <v>59</v>
      </c>
      <c r="L25" s="234">
        <f>AA12</f>
        <v>90</v>
      </c>
      <c r="M25" s="234">
        <f>AB12</f>
        <v>70</v>
      </c>
      <c r="N25" s="232">
        <f t="shared" si="1"/>
        <v>96.641417476851842</v>
      </c>
      <c r="O25" s="232">
        <f t="shared" si="2"/>
        <v>274291.53673949995</v>
      </c>
      <c r="P25" s="232">
        <f t="shared" si="3"/>
        <v>213337.86190849997</v>
      </c>
      <c r="Q25" s="232" t="e">
        <f>#REF!</f>
        <v>#REF!</v>
      </c>
      <c r="R25" s="232" t="e">
        <f>#REF!</f>
        <v>#REF!</v>
      </c>
      <c r="S25" s="240" t="e">
        <f t="shared" si="5"/>
        <v>#REF!</v>
      </c>
      <c r="T25" s="240" t="e">
        <f t="shared" si="6"/>
        <v>#REF!</v>
      </c>
      <c r="U25" s="241" t="s">
        <v>332</v>
      </c>
    </row>
    <row r="26" spans="1:21" s="204" customFormat="1" ht="27">
      <c r="A26" s="986" t="s">
        <v>333</v>
      </c>
      <c r="B26" s="991" t="s">
        <v>334</v>
      </c>
      <c r="C26" s="991"/>
      <c r="D26" s="219">
        <v>17608</v>
      </c>
      <c r="E26" s="213">
        <v>18307</v>
      </c>
      <c r="F26" s="214">
        <v>18882</v>
      </c>
      <c r="G26" s="212"/>
      <c r="H26" s="212"/>
      <c r="I26" s="235"/>
      <c r="J26" s="234"/>
      <c r="K26" s="234"/>
      <c r="L26" s="234">
        <f>AA12</f>
        <v>90</v>
      </c>
      <c r="M26" s="234">
        <f>AB12</f>
        <v>70</v>
      </c>
      <c r="N26" s="232">
        <f t="shared" si="1"/>
        <v>29.356702083333335</v>
      </c>
      <c r="O26" s="232">
        <f t="shared" si="2"/>
        <v>83321.366121000014</v>
      </c>
      <c r="P26" s="232">
        <f t="shared" si="3"/>
        <v>64805.506983000014</v>
      </c>
      <c r="Q26" s="232">
        <v>0</v>
      </c>
      <c r="R26" s="232">
        <v>0</v>
      </c>
      <c r="S26" s="245">
        <f t="shared" si="5"/>
        <v>0</v>
      </c>
      <c r="T26" s="245">
        <f t="shared" si="6"/>
        <v>0</v>
      </c>
      <c r="U26" s="246" t="s">
        <v>307</v>
      </c>
    </row>
    <row r="27" spans="1:21" s="204" customFormat="1" ht="40.5">
      <c r="A27" s="986"/>
      <c r="B27" s="991" t="s">
        <v>335</v>
      </c>
      <c r="C27" s="991"/>
      <c r="D27" s="219">
        <v>14251</v>
      </c>
      <c r="E27" s="213">
        <v>14846</v>
      </c>
      <c r="F27" s="214">
        <v>15333</v>
      </c>
      <c r="G27" s="215">
        <v>83</v>
      </c>
      <c r="H27" s="215">
        <v>100</v>
      </c>
      <c r="I27" s="231" t="s">
        <v>306</v>
      </c>
      <c r="J27" s="234">
        <v>90</v>
      </c>
      <c r="K27" s="234">
        <v>86</v>
      </c>
      <c r="L27" s="234">
        <f>AA12</f>
        <v>90</v>
      </c>
      <c r="M27" s="234">
        <f>AB12</f>
        <v>70</v>
      </c>
      <c r="N27" s="232">
        <f t="shared" si="1"/>
        <v>23.83891076388889</v>
      </c>
      <c r="O27" s="232">
        <f t="shared" si="2"/>
        <v>67660.550086500007</v>
      </c>
      <c r="P27" s="232">
        <f t="shared" si="3"/>
        <v>52624.87228950001</v>
      </c>
      <c r="Q27" s="232" t="e">
        <f>#REF!</f>
        <v>#REF!</v>
      </c>
      <c r="R27" s="232" t="e">
        <f>#REF!</f>
        <v>#REF!</v>
      </c>
      <c r="S27" s="240" t="e">
        <f t="shared" si="5"/>
        <v>#REF!</v>
      </c>
      <c r="T27" s="240" t="e">
        <f t="shared" si="6"/>
        <v>#REF!</v>
      </c>
      <c r="U27" s="241" t="s">
        <v>310</v>
      </c>
    </row>
    <row r="28" spans="1:21" s="204" customFormat="1" ht="40.5">
      <c r="A28" s="986"/>
      <c r="B28" s="991" t="s">
        <v>336</v>
      </c>
      <c r="C28" s="991"/>
      <c r="D28" s="219">
        <v>17499</v>
      </c>
      <c r="E28" s="213">
        <v>18223</v>
      </c>
      <c r="F28" s="214">
        <v>18815</v>
      </c>
      <c r="G28" s="218">
        <v>100</v>
      </c>
      <c r="H28" s="218">
        <v>88</v>
      </c>
      <c r="I28" s="231" t="s">
        <v>306</v>
      </c>
      <c r="J28" s="234">
        <v>96</v>
      </c>
      <c r="K28" s="234">
        <v>95</v>
      </c>
      <c r="L28" s="234">
        <f>AA12</f>
        <v>90</v>
      </c>
      <c r="M28" s="234">
        <f>AB12</f>
        <v>70</v>
      </c>
      <c r="N28" s="232">
        <f t="shared" si="1"/>
        <v>29.25253414351852</v>
      </c>
      <c r="O28" s="232">
        <f t="shared" si="2"/>
        <v>83025.712507500008</v>
      </c>
      <c r="P28" s="232">
        <f t="shared" si="3"/>
        <v>64575.554172500015</v>
      </c>
      <c r="Q28" s="232" t="e">
        <f>#REF!</f>
        <v>#REF!</v>
      </c>
      <c r="R28" s="232" t="e">
        <f>#REF!</f>
        <v>#REF!</v>
      </c>
      <c r="S28" s="240" t="e">
        <f t="shared" si="5"/>
        <v>#REF!</v>
      </c>
      <c r="T28" s="240" t="e">
        <f t="shared" si="6"/>
        <v>#REF!</v>
      </c>
      <c r="U28" s="241" t="s">
        <v>310</v>
      </c>
    </row>
    <row r="29" spans="1:21" s="204" customFormat="1" ht="13.5">
      <c r="A29" s="986"/>
      <c r="B29" s="1001" t="s">
        <v>337</v>
      </c>
      <c r="C29" s="216" t="s">
        <v>338</v>
      </c>
      <c r="D29" s="987">
        <v>69230</v>
      </c>
      <c r="E29" s="990">
        <v>72224</v>
      </c>
      <c r="F29" s="982">
        <v>74713</v>
      </c>
      <c r="G29" s="218">
        <v>77</v>
      </c>
      <c r="H29" s="220">
        <v>66</v>
      </c>
      <c r="I29" s="985" t="s">
        <v>306</v>
      </c>
      <c r="J29" s="234">
        <v>80</v>
      </c>
      <c r="K29" s="234">
        <v>80</v>
      </c>
      <c r="L29" s="234">
        <f>AA13</f>
        <v>70</v>
      </c>
      <c r="M29" s="234">
        <f>AB12</f>
        <v>70</v>
      </c>
      <c r="N29" s="232">
        <f t="shared" si="1"/>
        <v>116.15969085648149</v>
      </c>
      <c r="O29" s="232">
        <f t="shared" si="2"/>
        <v>256424.84075950002</v>
      </c>
      <c r="P29" s="232">
        <f t="shared" si="3"/>
        <v>256424.84075950002</v>
      </c>
      <c r="Q29" s="214" t="e">
        <f>#REF!</f>
        <v>#REF!</v>
      </c>
      <c r="R29" s="214" t="e">
        <f>#REF!</f>
        <v>#REF!</v>
      </c>
      <c r="S29" s="240" t="e">
        <f t="shared" si="5"/>
        <v>#REF!</v>
      </c>
      <c r="T29" s="240" t="e">
        <f t="shared" si="6"/>
        <v>#REF!</v>
      </c>
      <c r="U29" s="241" t="s">
        <v>310</v>
      </c>
    </row>
    <row r="30" spans="1:21" s="204" customFormat="1" ht="13.5">
      <c r="A30" s="986"/>
      <c r="B30" s="1002"/>
      <c r="C30" s="216" t="s">
        <v>339</v>
      </c>
      <c r="D30" s="987"/>
      <c r="E30" s="990"/>
      <c r="F30" s="982"/>
      <c r="G30" s="218">
        <v>77</v>
      </c>
      <c r="H30" s="220">
        <v>63</v>
      </c>
      <c r="I30" s="985"/>
      <c r="J30" s="234">
        <v>80</v>
      </c>
      <c r="K30" s="234">
        <v>100</v>
      </c>
      <c r="L30" s="234">
        <f>AA13</f>
        <v>70</v>
      </c>
      <c r="M30" s="234">
        <f>AB12</f>
        <v>70</v>
      </c>
      <c r="N30" s="232">
        <f t="shared" si="1"/>
        <v>0</v>
      </c>
      <c r="O30" s="232">
        <f>O29</f>
        <v>256424.84075950002</v>
      </c>
      <c r="P30" s="232">
        <f>P29</f>
        <v>256424.84075950002</v>
      </c>
      <c r="Q30" s="232" t="e">
        <f>#REF!</f>
        <v>#REF!</v>
      </c>
      <c r="R30" s="232" t="e">
        <f>#REF!</f>
        <v>#REF!</v>
      </c>
      <c r="S30" s="240" t="e">
        <f t="shared" si="5"/>
        <v>#REF!</v>
      </c>
      <c r="T30" s="240" t="e">
        <f t="shared" si="6"/>
        <v>#REF!</v>
      </c>
      <c r="U30" s="241" t="s">
        <v>310</v>
      </c>
    </row>
    <row r="31" spans="1:21" s="204" customFormat="1" ht="13.5">
      <c r="A31" s="986"/>
      <c r="B31" s="1003"/>
      <c r="C31" s="216" t="s">
        <v>340</v>
      </c>
      <c r="D31" s="219"/>
      <c r="E31" s="213"/>
      <c r="F31" s="214"/>
      <c r="G31" s="212"/>
      <c r="H31" s="212"/>
      <c r="I31" s="233"/>
      <c r="J31" s="234"/>
      <c r="K31" s="234"/>
      <c r="L31" s="234"/>
      <c r="M31" s="234"/>
      <c r="N31" s="232"/>
      <c r="O31" s="232"/>
      <c r="P31" s="232"/>
      <c r="Q31" s="232"/>
      <c r="R31" s="232"/>
      <c r="S31" s="240"/>
      <c r="T31" s="240"/>
      <c r="U31" s="241"/>
    </row>
    <row r="32" spans="1:21" s="204" customFormat="1" ht="27">
      <c r="A32" s="986"/>
      <c r="B32" s="991" t="s">
        <v>341</v>
      </c>
      <c r="C32" s="991"/>
      <c r="D32" s="219">
        <v>13676</v>
      </c>
      <c r="E32" s="213">
        <v>14209</v>
      </c>
      <c r="F32" s="214">
        <v>14638</v>
      </c>
      <c r="G32" s="212"/>
      <c r="H32" s="212"/>
      <c r="I32" s="235"/>
      <c r="J32" s="234">
        <v>80</v>
      </c>
      <c r="K32" s="234"/>
      <c r="L32" s="234">
        <f>AA12</f>
        <v>90</v>
      </c>
      <c r="M32" s="234">
        <f>AB12</f>
        <v>70</v>
      </c>
      <c r="N32" s="232">
        <f t="shared" si="1"/>
        <v>22.758362731481483</v>
      </c>
      <c r="O32" s="232">
        <f t="shared" si="2"/>
        <v>64593.69543900001</v>
      </c>
      <c r="P32" s="232">
        <f t="shared" si="3"/>
        <v>50239.540897000006</v>
      </c>
      <c r="Q32" s="232">
        <v>0</v>
      </c>
      <c r="R32" s="232">
        <v>0</v>
      </c>
      <c r="S32" s="245">
        <f t="shared" si="5"/>
        <v>0</v>
      </c>
      <c r="T32" s="245">
        <f t="shared" si="6"/>
        <v>0</v>
      </c>
      <c r="U32" s="246" t="s">
        <v>307</v>
      </c>
    </row>
    <row r="33" spans="1:21" s="204" customFormat="1" ht="40.5">
      <c r="A33" s="986"/>
      <c r="B33" s="991" t="s">
        <v>342</v>
      </c>
      <c r="C33" s="991"/>
      <c r="D33" s="219">
        <v>11394</v>
      </c>
      <c r="E33" s="213">
        <v>11865</v>
      </c>
      <c r="F33" s="214">
        <v>12251</v>
      </c>
      <c r="G33" s="221">
        <v>74</v>
      </c>
      <c r="H33" s="221">
        <v>69</v>
      </c>
      <c r="I33" s="231" t="s">
        <v>306</v>
      </c>
      <c r="J33" s="234">
        <v>90</v>
      </c>
      <c r="K33" s="234">
        <v>79</v>
      </c>
      <c r="L33" s="234">
        <f>AA12</f>
        <v>90</v>
      </c>
      <c r="M33" s="234">
        <f>AB12</f>
        <v>70</v>
      </c>
      <c r="N33" s="232">
        <f t="shared" si="1"/>
        <v>19.047185532407408</v>
      </c>
      <c r="O33" s="232">
        <f t="shared" si="2"/>
        <v>54060.483865500006</v>
      </c>
      <c r="P33" s="232">
        <f t="shared" si="3"/>
        <v>42047.043006500004</v>
      </c>
      <c r="Q33" s="232" t="e">
        <f>#REF!</f>
        <v>#REF!</v>
      </c>
      <c r="R33" s="232" t="e">
        <f>#REF!</f>
        <v>#REF!</v>
      </c>
      <c r="S33" s="237" t="e">
        <f t="shared" si="5"/>
        <v>#REF!</v>
      </c>
      <c r="T33" s="237" t="e">
        <f t="shared" si="6"/>
        <v>#REF!</v>
      </c>
      <c r="U33" s="242" t="s">
        <v>314</v>
      </c>
    </row>
    <row r="34" spans="1:21" s="204" customFormat="1" ht="27">
      <c r="A34" s="986"/>
      <c r="B34" s="999" t="s">
        <v>343</v>
      </c>
      <c r="C34" s="1000"/>
      <c r="D34" s="219">
        <v>19961</v>
      </c>
      <c r="E34" s="213">
        <v>20134</v>
      </c>
      <c r="F34" s="214">
        <v>20311</v>
      </c>
      <c r="G34" s="212"/>
      <c r="H34" s="212"/>
      <c r="I34" s="235"/>
      <c r="J34" s="234">
        <v>95</v>
      </c>
      <c r="K34" s="234">
        <v>42</v>
      </c>
      <c r="L34" s="234">
        <f>AA12</f>
        <v>90</v>
      </c>
      <c r="M34" s="234">
        <f>AB12</f>
        <v>70</v>
      </c>
      <c r="N34" s="232">
        <f t="shared" si="1"/>
        <v>31.57843321759259</v>
      </c>
      <c r="O34" s="232">
        <f t="shared" si="2"/>
        <v>89627.1722955</v>
      </c>
      <c r="P34" s="232">
        <f t="shared" si="3"/>
        <v>69710.022896499984</v>
      </c>
      <c r="Q34" s="232">
        <v>0</v>
      </c>
      <c r="R34" s="232">
        <v>0</v>
      </c>
      <c r="S34" s="245">
        <f t="shared" si="5"/>
        <v>0</v>
      </c>
      <c r="T34" s="245">
        <f t="shared" si="6"/>
        <v>0</v>
      </c>
      <c r="U34" s="246" t="s">
        <v>307</v>
      </c>
    </row>
    <row r="35" spans="1:21" s="204" customFormat="1" ht="27">
      <c r="A35" s="986"/>
      <c r="B35" s="991" t="s">
        <v>344</v>
      </c>
      <c r="C35" s="991"/>
      <c r="D35" s="219">
        <v>11239</v>
      </c>
      <c r="E35" s="213">
        <v>11518</v>
      </c>
      <c r="F35" s="214">
        <v>11752</v>
      </c>
      <c r="G35" s="212"/>
      <c r="H35" s="212"/>
      <c r="I35" s="235"/>
      <c r="J35" s="234"/>
      <c r="K35" s="234"/>
      <c r="L35" s="234">
        <f>AA12</f>
        <v>90</v>
      </c>
      <c r="M35" s="234">
        <f>AB12</f>
        <v>70</v>
      </c>
      <c r="N35" s="232">
        <f t="shared" si="1"/>
        <v>18.271367592592593</v>
      </c>
      <c r="O35" s="232">
        <f t="shared" si="2"/>
        <v>51858.526356000009</v>
      </c>
      <c r="P35" s="232">
        <f t="shared" si="3"/>
        <v>40334.409388000007</v>
      </c>
      <c r="Q35" s="232">
        <v>0</v>
      </c>
      <c r="R35" s="232">
        <v>0</v>
      </c>
      <c r="S35" s="245">
        <f t="shared" si="5"/>
        <v>0</v>
      </c>
      <c r="T35" s="245">
        <f t="shared" si="6"/>
        <v>0</v>
      </c>
      <c r="U35" s="246" t="s">
        <v>307</v>
      </c>
    </row>
    <row r="36" spans="1:21" s="204" customFormat="1" ht="27">
      <c r="A36" s="986"/>
      <c r="B36" s="991" t="s">
        <v>345</v>
      </c>
      <c r="C36" s="991"/>
      <c r="D36" s="219">
        <v>11461</v>
      </c>
      <c r="E36" s="213">
        <v>11936</v>
      </c>
      <c r="F36" s="214">
        <v>12325</v>
      </c>
      <c r="G36" s="212"/>
      <c r="H36" s="212"/>
      <c r="I36" s="235"/>
      <c r="J36" s="234"/>
      <c r="K36" s="234"/>
      <c r="L36" s="234">
        <f>AA12</f>
        <v>90</v>
      </c>
      <c r="M36" s="234">
        <f>AB12</f>
        <v>70</v>
      </c>
      <c r="N36" s="232">
        <f t="shared" si="1"/>
        <v>19.162236689814815</v>
      </c>
      <c r="O36" s="232">
        <f t="shared" si="2"/>
        <v>54387.026662500008</v>
      </c>
      <c r="P36" s="232">
        <f t="shared" si="3"/>
        <v>42301.020737500003</v>
      </c>
      <c r="Q36" s="232">
        <v>0</v>
      </c>
      <c r="R36" s="232">
        <v>0</v>
      </c>
      <c r="S36" s="245">
        <f t="shared" si="5"/>
        <v>0</v>
      </c>
      <c r="T36" s="245">
        <f t="shared" si="6"/>
        <v>0</v>
      </c>
      <c r="U36" s="246" t="s">
        <v>307</v>
      </c>
    </row>
    <row r="37" spans="1:21" s="206" customFormat="1" ht="15" customHeight="1">
      <c r="A37" s="996" t="s">
        <v>346</v>
      </c>
      <c r="B37" s="997"/>
      <c r="C37" s="997"/>
      <c r="D37" s="997"/>
      <c r="E37" s="997"/>
      <c r="F37" s="997"/>
    </row>
    <row r="38" spans="1:21" s="204" customFormat="1"/>
    <row r="39" spans="1:21" s="204" customFormat="1"/>
    <row r="40" spans="1:21" s="204" customFormat="1"/>
    <row r="41" spans="1:21" s="204" customFormat="1"/>
    <row r="42" spans="1:21" s="204" customFormat="1"/>
    <row r="43" spans="1:21" s="204" customFormat="1">
      <c r="A43" s="998"/>
      <c r="B43" s="998"/>
      <c r="C43" s="998"/>
      <c r="D43" s="998"/>
      <c r="E43" s="998"/>
      <c r="F43" s="998"/>
      <c r="G43" s="998"/>
      <c r="H43" s="998"/>
      <c r="I43" s="998"/>
      <c r="J43" s="998"/>
      <c r="K43" s="998"/>
      <c r="L43" s="998"/>
      <c r="M43" s="998"/>
      <c r="N43" s="998"/>
      <c r="O43" s="998"/>
      <c r="P43" s="998"/>
      <c r="Q43" s="998"/>
      <c r="R43" s="998"/>
      <c r="S43" s="998"/>
      <c r="T43" s="998"/>
      <c r="U43" s="998"/>
    </row>
    <row r="44" spans="1:21" s="204" customFormat="1">
      <c r="A44" s="222"/>
      <c r="B44" s="222"/>
      <c r="C44" s="222"/>
      <c r="D44" s="222"/>
      <c r="E44" s="222"/>
      <c r="F44" s="222"/>
      <c r="G44" s="222"/>
      <c r="H44" s="222"/>
      <c r="I44" s="222"/>
      <c r="J44" s="222"/>
      <c r="K44" s="222"/>
      <c r="L44" s="222"/>
      <c r="M44" s="222"/>
      <c r="N44" s="222"/>
      <c r="O44" s="222"/>
      <c r="P44" s="222"/>
      <c r="Q44" s="222"/>
      <c r="R44" s="222"/>
      <c r="S44" s="222"/>
      <c r="T44" s="222"/>
      <c r="U44" s="222"/>
    </row>
    <row r="45" spans="1:21" s="204" customFormat="1" ht="15" customHeight="1">
      <c r="A45" s="223"/>
      <c r="B45" s="223"/>
      <c r="C45" s="223"/>
      <c r="D45" s="223"/>
      <c r="E45" s="223"/>
      <c r="F45" s="223"/>
      <c r="G45" s="223"/>
      <c r="H45" s="223"/>
    </row>
    <row r="46" spans="1:21" s="204" customFormat="1" ht="24" customHeight="1">
      <c r="A46" s="223"/>
      <c r="B46" s="223"/>
      <c r="C46" s="223"/>
      <c r="D46" s="223"/>
      <c r="E46" s="223"/>
      <c r="F46" s="223"/>
    </row>
    <row r="47" spans="1:21" s="204" customFormat="1">
      <c r="A47" s="223"/>
      <c r="B47" s="223"/>
      <c r="C47" s="223"/>
      <c r="D47" s="223"/>
      <c r="E47" s="223"/>
      <c r="F47" s="223"/>
    </row>
    <row r="48" spans="1:21" s="204" customFormat="1">
      <c r="A48" s="223"/>
      <c r="B48" s="223"/>
      <c r="C48" s="223"/>
      <c r="D48" s="223"/>
      <c r="E48" s="223"/>
      <c r="F48" s="223"/>
    </row>
    <row r="49" spans="1:6" s="204" customFormat="1">
      <c r="A49" s="223"/>
      <c r="B49" s="223"/>
      <c r="C49" s="223"/>
      <c r="D49" s="223"/>
      <c r="E49" s="223"/>
      <c r="F49" s="223"/>
    </row>
    <row r="50" spans="1:6" s="204" customFormat="1">
      <c r="A50" s="223"/>
      <c r="B50" s="223"/>
      <c r="C50" s="223"/>
      <c r="D50" s="223"/>
      <c r="E50" s="223"/>
      <c r="F50" s="223"/>
    </row>
    <row r="51" spans="1:6" s="204" customFormat="1">
      <c r="A51" s="223"/>
      <c r="B51" s="223"/>
      <c r="C51" s="223"/>
      <c r="D51" s="223"/>
      <c r="E51" s="223"/>
      <c r="F51" s="223"/>
    </row>
    <row r="52" spans="1:6" s="204" customFormat="1">
      <c r="A52" s="223"/>
      <c r="B52" s="223"/>
      <c r="C52" s="223"/>
      <c r="D52" s="223"/>
      <c r="E52" s="223"/>
      <c r="F52" s="223"/>
    </row>
    <row r="53" spans="1:6" s="204" customFormat="1">
      <c r="A53" s="223"/>
      <c r="B53" s="223"/>
      <c r="C53" s="223"/>
      <c r="D53" s="223"/>
      <c r="E53" s="223"/>
      <c r="F53" s="223"/>
    </row>
    <row r="54" spans="1:6" s="204" customFormat="1">
      <c r="A54" s="223"/>
      <c r="B54" s="223"/>
      <c r="C54" s="223"/>
      <c r="D54" s="223"/>
      <c r="E54" s="223"/>
      <c r="F54" s="223"/>
    </row>
    <row r="55" spans="1:6" s="204" customFormat="1">
      <c r="A55" s="223"/>
      <c r="B55" s="223"/>
      <c r="C55" s="223"/>
      <c r="D55" s="223"/>
      <c r="E55" s="223"/>
      <c r="F55" s="223"/>
    </row>
    <row r="56" spans="1:6" s="204" customFormat="1">
      <c r="A56" s="223"/>
      <c r="B56" s="223"/>
      <c r="C56" s="223"/>
      <c r="D56" s="223"/>
      <c r="E56" s="223"/>
      <c r="F56" s="223"/>
    </row>
    <row r="57" spans="1:6" s="204" customFormat="1">
      <c r="A57" s="223"/>
      <c r="B57" s="223"/>
      <c r="C57" s="223"/>
      <c r="D57" s="223"/>
      <c r="E57" s="223"/>
      <c r="F57" s="223"/>
    </row>
    <row r="58" spans="1:6" s="204" customFormat="1">
      <c r="A58" s="223"/>
      <c r="B58" s="223"/>
      <c r="C58" s="223"/>
      <c r="D58" s="223"/>
      <c r="E58" s="223"/>
      <c r="F58" s="223"/>
    </row>
    <row r="59" spans="1:6" s="204" customFormat="1">
      <c r="A59" s="223"/>
      <c r="B59" s="223"/>
      <c r="C59" s="223"/>
      <c r="D59" s="223"/>
      <c r="E59" s="223"/>
      <c r="F59" s="223"/>
    </row>
    <row r="60" spans="1:6" s="204" customFormat="1">
      <c r="A60" s="223"/>
      <c r="B60" s="223"/>
      <c r="C60" s="223"/>
      <c r="D60" s="223"/>
      <c r="E60" s="223"/>
      <c r="F60" s="223"/>
    </row>
    <row r="61" spans="1:6" s="204" customFormat="1">
      <c r="A61" s="223"/>
      <c r="B61" s="223"/>
      <c r="C61" s="223"/>
      <c r="D61" s="223"/>
      <c r="E61" s="223"/>
      <c r="F61" s="223"/>
    </row>
    <row r="62" spans="1:6" s="204" customFormat="1">
      <c r="A62" s="223"/>
      <c r="B62" s="223"/>
      <c r="C62" s="223"/>
      <c r="D62" s="223"/>
      <c r="E62" s="223"/>
      <c r="F62" s="223"/>
    </row>
    <row r="63" spans="1:6" s="204" customFormat="1">
      <c r="A63" s="223"/>
      <c r="B63" s="223"/>
      <c r="C63" s="223"/>
      <c r="D63" s="223"/>
      <c r="E63" s="223"/>
      <c r="F63" s="223"/>
    </row>
    <row r="64" spans="1:6" s="204" customFormat="1">
      <c r="A64" s="223"/>
      <c r="B64" s="223"/>
      <c r="C64" s="223"/>
      <c r="D64" s="223"/>
      <c r="E64" s="223"/>
      <c r="F64" s="223"/>
    </row>
    <row r="65" spans="1:8" s="204" customFormat="1">
      <c r="A65" s="223"/>
      <c r="B65" s="223"/>
      <c r="C65" s="223"/>
      <c r="D65" s="223"/>
      <c r="E65" s="223"/>
      <c r="F65" s="223"/>
    </row>
    <row r="66" spans="1:8" s="204" customFormat="1">
      <c r="A66" s="223"/>
      <c r="B66" s="223"/>
      <c r="C66" s="223"/>
      <c r="D66" s="223"/>
      <c r="E66" s="223"/>
      <c r="F66" s="223"/>
    </row>
    <row r="67" spans="1:8" s="204" customFormat="1">
      <c r="A67" s="223"/>
      <c r="B67" s="223"/>
      <c r="C67" s="223"/>
      <c r="D67" s="223"/>
      <c r="E67" s="223"/>
      <c r="F67" s="223"/>
    </row>
    <row r="68" spans="1:8" s="204" customFormat="1">
      <c r="A68" s="206"/>
      <c r="B68" s="206"/>
      <c r="C68" s="206"/>
      <c r="D68" s="206"/>
      <c r="E68" s="206"/>
      <c r="F68" s="250"/>
    </row>
    <row r="69" spans="1:8" s="204" customFormat="1">
      <c r="A69" s="206"/>
      <c r="B69" s="206"/>
      <c r="C69" s="206"/>
      <c r="D69" s="206"/>
      <c r="E69" s="206"/>
      <c r="F69" s="250"/>
    </row>
    <row r="70" spans="1:8" s="204" customFormat="1">
      <c r="A70" s="206"/>
      <c r="B70" s="206"/>
      <c r="C70" s="206"/>
      <c r="D70" s="206"/>
      <c r="E70" s="206"/>
      <c r="F70" s="250"/>
    </row>
    <row r="71" spans="1:8" s="204" customFormat="1">
      <c r="A71" s="206"/>
      <c r="B71" s="206"/>
      <c r="C71" s="206"/>
      <c r="D71" s="206"/>
      <c r="E71" s="206"/>
      <c r="F71" s="250"/>
      <c r="G71" s="206"/>
      <c r="H71" s="206"/>
    </row>
    <row r="72" spans="1:8" s="204" customFormat="1">
      <c r="A72" s="206"/>
      <c r="B72" s="206"/>
      <c r="C72" s="206"/>
      <c r="D72" s="206"/>
      <c r="E72" s="206"/>
      <c r="F72" s="250"/>
      <c r="G72" s="206"/>
      <c r="H72" s="206"/>
    </row>
    <row r="73" spans="1:8" s="204" customFormat="1">
      <c r="A73" s="206"/>
      <c r="B73" s="206"/>
      <c r="C73" s="206"/>
      <c r="D73" s="206"/>
      <c r="E73" s="206"/>
      <c r="F73" s="250"/>
      <c r="G73" s="206"/>
      <c r="H73" s="206"/>
    </row>
    <row r="74" spans="1:8" s="204" customFormat="1">
      <c r="A74" s="206"/>
      <c r="B74" s="206"/>
      <c r="C74" s="206"/>
      <c r="D74" s="206"/>
      <c r="E74" s="206"/>
      <c r="F74" s="250"/>
      <c r="G74" s="206"/>
      <c r="H74" s="206"/>
    </row>
    <row r="75" spans="1:8" s="204" customFormat="1">
      <c r="A75" s="206"/>
      <c r="B75" s="206"/>
      <c r="C75" s="206"/>
      <c r="D75" s="206"/>
      <c r="E75" s="206"/>
      <c r="F75" s="250"/>
      <c r="G75" s="206"/>
      <c r="H75" s="206"/>
    </row>
    <row r="76" spans="1:8" s="204" customFormat="1">
      <c r="A76" s="206"/>
      <c r="B76" s="206"/>
      <c r="C76" s="206"/>
      <c r="D76" s="206"/>
      <c r="E76" s="206"/>
      <c r="F76" s="250"/>
      <c r="G76" s="206"/>
      <c r="H76" s="206"/>
    </row>
    <row r="77" spans="1:8" s="204" customFormat="1">
      <c r="A77" s="206"/>
      <c r="B77" s="206"/>
      <c r="C77" s="206"/>
      <c r="D77" s="206"/>
      <c r="E77" s="206"/>
      <c r="F77" s="250"/>
      <c r="G77" s="206"/>
      <c r="H77" s="206"/>
    </row>
    <row r="78" spans="1:8" s="204" customFormat="1">
      <c r="A78" s="206"/>
      <c r="B78" s="206"/>
      <c r="C78" s="206"/>
      <c r="D78" s="206"/>
      <c r="E78" s="206"/>
      <c r="F78" s="250"/>
      <c r="G78" s="206"/>
      <c r="H78" s="206"/>
    </row>
    <row r="79" spans="1:8" s="204" customFormat="1">
      <c r="A79" s="206"/>
      <c r="B79" s="206"/>
      <c r="C79" s="206"/>
      <c r="D79" s="206"/>
      <c r="E79" s="206"/>
      <c r="F79" s="250"/>
      <c r="G79" s="206"/>
      <c r="H79" s="206"/>
    </row>
    <row r="80" spans="1:8" s="204" customFormat="1">
      <c r="A80" s="206"/>
      <c r="B80" s="206"/>
      <c r="C80" s="206"/>
      <c r="D80" s="206"/>
      <c r="E80" s="206"/>
      <c r="F80" s="250"/>
      <c r="G80" s="206"/>
      <c r="H80" s="206"/>
    </row>
    <row r="81" spans="1:8" s="204" customFormat="1">
      <c r="A81" s="206"/>
      <c r="B81" s="206"/>
      <c r="C81" s="206"/>
      <c r="D81" s="206"/>
      <c r="E81" s="206"/>
      <c r="F81" s="250"/>
      <c r="G81" s="206"/>
      <c r="H81" s="206"/>
    </row>
    <row r="82" spans="1:8" s="204" customFormat="1">
      <c r="A82" s="206"/>
      <c r="B82" s="206"/>
      <c r="C82" s="206"/>
      <c r="D82" s="206"/>
      <c r="E82" s="206"/>
      <c r="F82" s="250"/>
      <c r="G82" s="206"/>
      <c r="H82" s="206"/>
    </row>
    <row r="83" spans="1:8" s="204" customFormat="1">
      <c r="A83" s="206"/>
      <c r="B83" s="206"/>
      <c r="C83" s="206"/>
      <c r="D83" s="206"/>
      <c r="E83" s="206"/>
      <c r="F83" s="250"/>
      <c r="G83" s="206"/>
      <c r="H83" s="206"/>
    </row>
    <row r="84" spans="1:8" s="204" customFormat="1">
      <c r="A84" s="206"/>
      <c r="B84" s="206"/>
      <c r="C84" s="206"/>
      <c r="D84" s="206"/>
      <c r="E84" s="206"/>
      <c r="F84" s="250"/>
      <c r="G84" s="206"/>
      <c r="H84" s="206"/>
    </row>
    <row r="85" spans="1:8" s="204" customFormat="1">
      <c r="A85" s="206"/>
      <c r="B85" s="206"/>
      <c r="C85" s="206"/>
      <c r="D85" s="206"/>
      <c r="E85" s="206"/>
      <c r="F85" s="250"/>
      <c r="G85" s="206"/>
      <c r="H85" s="206"/>
    </row>
    <row r="86" spans="1:8" s="204" customFormat="1">
      <c r="A86" s="206"/>
      <c r="B86" s="206"/>
      <c r="C86" s="206"/>
      <c r="D86" s="206"/>
      <c r="E86" s="206"/>
      <c r="F86" s="250"/>
      <c r="G86" s="206"/>
      <c r="H86" s="206"/>
    </row>
    <row r="87" spans="1:8" s="204" customFormat="1">
      <c r="A87" s="206"/>
      <c r="B87" s="206"/>
      <c r="C87" s="206"/>
      <c r="D87" s="206"/>
      <c r="E87" s="206"/>
      <c r="F87" s="250"/>
      <c r="G87" s="206"/>
      <c r="H87" s="206"/>
    </row>
    <row r="88" spans="1:8" s="204" customFormat="1">
      <c r="A88" s="206"/>
      <c r="B88" s="206"/>
      <c r="C88" s="206"/>
      <c r="D88" s="206"/>
      <c r="E88" s="206"/>
      <c r="F88" s="250"/>
      <c r="G88" s="206"/>
      <c r="H88" s="206"/>
    </row>
    <row r="89" spans="1:8" s="204" customFormat="1">
      <c r="A89" s="206"/>
      <c r="B89" s="206"/>
      <c r="C89" s="206"/>
      <c r="D89" s="206"/>
      <c r="E89" s="206"/>
      <c r="F89" s="250"/>
      <c r="G89" s="206"/>
      <c r="H89" s="206"/>
    </row>
    <row r="90" spans="1:8" s="204" customFormat="1">
      <c r="A90" s="206"/>
      <c r="B90" s="206"/>
      <c r="C90" s="206"/>
      <c r="D90" s="206"/>
      <c r="E90" s="206"/>
      <c r="F90" s="250"/>
      <c r="G90" s="206"/>
      <c r="H90" s="206"/>
    </row>
    <row r="91" spans="1:8" s="204" customFormat="1">
      <c r="A91" s="206"/>
      <c r="B91" s="206"/>
      <c r="C91" s="206"/>
      <c r="D91" s="206"/>
      <c r="E91" s="206"/>
      <c r="F91" s="250"/>
      <c r="G91" s="206"/>
      <c r="H91" s="206"/>
    </row>
    <row r="92" spans="1:8" s="204" customFormat="1">
      <c r="A92" s="206"/>
      <c r="B92" s="206"/>
      <c r="C92" s="206"/>
      <c r="D92" s="206"/>
      <c r="E92" s="206"/>
      <c r="F92" s="250"/>
      <c r="G92" s="206"/>
      <c r="H92" s="206"/>
    </row>
    <row r="93" spans="1:8" s="204" customFormat="1">
      <c r="A93" s="206"/>
      <c r="B93" s="206"/>
      <c r="C93" s="206"/>
      <c r="D93" s="206"/>
      <c r="E93" s="206"/>
      <c r="F93" s="250"/>
      <c r="G93" s="206"/>
      <c r="H93" s="206"/>
    </row>
    <row r="94" spans="1:8" s="204" customFormat="1">
      <c r="A94" s="206"/>
      <c r="B94" s="206"/>
      <c r="C94" s="206"/>
      <c r="D94" s="206"/>
      <c r="E94" s="206"/>
      <c r="F94" s="250"/>
      <c r="G94" s="206"/>
      <c r="H94" s="206"/>
    </row>
    <row r="95" spans="1:8" s="204" customFormat="1">
      <c r="A95" s="206"/>
      <c r="B95" s="206"/>
      <c r="C95" s="206"/>
      <c r="D95" s="206"/>
      <c r="E95" s="206"/>
      <c r="F95" s="250"/>
      <c r="G95" s="206"/>
      <c r="H95" s="206"/>
    </row>
    <row r="96" spans="1:8" s="204" customFormat="1">
      <c r="A96" s="206"/>
      <c r="B96" s="206"/>
      <c r="C96" s="206"/>
      <c r="D96" s="206"/>
      <c r="E96" s="206"/>
      <c r="F96" s="250"/>
      <c r="G96" s="206"/>
      <c r="H96" s="206"/>
    </row>
    <row r="97" spans="1:8" s="204" customFormat="1">
      <c r="A97" s="206"/>
      <c r="B97" s="206"/>
      <c r="C97" s="206"/>
      <c r="D97" s="206"/>
      <c r="E97" s="206"/>
      <c r="F97" s="250"/>
      <c r="G97" s="206"/>
      <c r="H97" s="206"/>
    </row>
    <row r="98" spans="1:8" s="204" customFormat="1">
      <c r="A98" s="206"/>
      <c r="B98" s="206"/>
      <c r="C98" s="206"/>
      <c r="D98" s="206"/>
      <c r="E98" s="206"/>
      <c r="F98" s="250"/>
      <c r="G98" s="206"/>
      <c r="H98" s="206"/>
    </row>
    <row r="99" spans="1:8" s="204" customFormat="1">
      <c r="A99" s="206"/>
      <c r="B99" s="206"/>
      <c r="C99" s="206"/>
      <c r="D99" s="206"/>
      <c r="E99" s="206"/>
      <c r="F99" s="250"/>
      <c r="G99" s="206"/>
      <c r="H99" s="206"/>
    </row>
    <row r="100" spans="1:8" s="204" customFormat="1">
      <c r="A100" s="206"/>
      <c r="B100" s="206"/>
      <c r="C100" s="206"/>
      <c r="D100" s="206"/>
      <c r="E100" s="206"/>
      <c r="F100" s="250"/>
      <c r="G100" s="206"/>
      <c r="H100" s="206"/>
    </row>
    <row r="101" spans="1:8" s="204" customFormat="1">
      <c r="A101" s="206"/>
      <c r="B101" s="206"/>
      <c r="C101" s="206"/>
      <c r="D101" s="206"/>
      <c r="E101" s="206"/>
      <c r="F101" s="250"/>
      <c r="G101" s="206"/>
      <c r="H101" s="206"/>
    </row>
    <row r="102" spans="1:8" s="204" customFormat="1">
      <c r="A102" s="206"/>
      <c r="B102" s="206"/>
      <c r="C102" s="206"/>
      <c r="D102" s="206"/>
      <c r="E102" s="206"/>
      <c r="F102" s="250"/>
      <c r="G102" s="206"/>
      <c r="H102" s="206"/>
    </row>
    <row r="103" spans="1:8" s="204" customFormat="1">
      <c r="A103" s="206"/>
      <c r="B103" s="206"/>
      <c r="C103" s="206"/>
      <c r="D103" s="206"/>
      <c r="E103" s="206"/>
      <c r="F103" s="250"/>
      <c r="G103" s="206"/>
      <c r="H103" s="206"/>
    </row>
    <row r="104" spans="1:8" s="204" customFormat="1">
      <c r="A104" s="206"/>
      <c r="B104" s="206"/>
      <c r="C104" s="206"/>
      <c r="D104" s="206"/>
      <c r="E104" s="206"/>
      <c r="F104" s="250"/>
      <c r="G104" s="206"/>
      <c r="H104" s="206"/>
    </row>
    <row r="105" spans="1:8" s="204" customFormat="1">
      <c r="A105" s="206"/>
      <c r="B105" s="206"/>
      <c r="C105" s="206"/>
      <c r="D105" s="206"/>
      <c r="E105" s="206"/>
      <c r="F105" s="250"/>
      <c r="G105" s="206"/>
      <c r="H105" s="206"/>
    </row>
    <row r="106" spans="1:8" s="204" customFormat="1">
      <c r="A106" s="206"/>
      <c r="B106" s="206"/>
      <c r="C106" s="206"/>
      <c r="D106" s="206"/>
      <c r="E106" s="206"/>
      <c r="F106" s="250"/>
      <c r="G106" s="206"/>
      <c r="H106" s="206"/>
    </row>
    <row r="107" spans="1:8" s="204" customFormat="1">
      <c r="A107" s="206"/>
      <c r="B107" s="206"/>
      <c r="C107" s="206"/>
      <c r="D107" s="206"/>
      <c r="E107" s="206"/>
      <c r="F107" s="250"/>
      <c r="G107" s="206"/>
      <c r="H107" s="206"/>
    </row>
    <row r="108" spans="1:8" s="204" customFormat="1">
      <c r="A108" s="206"/>
      <c r="B108" s="206"/>
      <c r="C108" s="206"/>
      <c r="D108" s="206"/>
      <c r="E108" s="206"/>
      <c r="F108" s="206"/>
      <c r="G108" s="206"/>
      <c r="H108" s="206"/>
    </row>
    <row r="109" spans="1:8" s="204" customFormat="1">
      <c r="A109" s="206"/>
      <c r="B109" s="206"/>
      <c r="C109" s="206"/>
      <c r="D109" s="206"/>
      <c r="E109" s="206"/>
      <c r="F109" s="250"/>
      <c r="G109" s="206"/>
      <c r="H109" s="206"/>
    </row>
    <row r="110" spans="1:8" s="204" customFormat="1">
      <c r="A110" s="206"/>
      <c r="B110" s="206"/>
      <c r="C110" s="206"/>
      <c r="D110" s="206"/>
      <c r="E110" s="206"/>
      <c r="F110" s="250"/>
      <c r="G110" s="206"/>
      <c r="H110" s="206"/>
    </row>
    <row r="111" spans="1:8" s="204" customFormat="1">
      <c r="A111" s="206"/>
      <c r="B111" s="206"/>
      <c r="C111" s="206"/>
      <c r="D111" s="206"/>
      <c r="E111" s="206"/>
      <c r="F111" s="206"/>
      <c r="G111" s="206"/>
      <c r="H111" s="206"/>
    </row>
    <row r="112" spans="1:8" s="204" customFormat="1">
      <c r="A112" s="206"/>
      <c r="B112" s="206"/>
      <c r="C112" s="206"/>
      <c r="D112" s="206"/>
      <c r="E112" s="206"/>
      <c r="F112" s="250"/>
      <c r="G112" s="206"/>
      <c r="H112" s="206"/>
    </row>
    <row r="113" spans="1:8" s="204" customFormat="1">
      <c r="A113" s="206"/>
      <c r="B113" s="206"/>
      <c r="C113" s="206"/>
      <c r="D113" s="206"/>
      <c r="E113" s="206"/>
      <c r="F113" s="250"/>
      <c r="G113" s="206"/>
      <c r="H113" s="206"/>
    </row>
    <row r="114" spans="1:8" s="204" customFormat="1">
      <c r="A114" s="206"/>
      <c r="B114" s="206"/>
      <c r="C114" s="206"/>
      <c r="D114" s="206"/>
      <c r="E114" s="206"/>
      <c r="F114" s="250"/>
      <c r="G114" s="206"/>
      <c r="H114" s="206"/>
    </row>
    <row r="115" spans="1:8" s="204" customFormat="1">
      <c r="A115" s="206"/>
      <c r="B115" s="206"/>
      <c r="C115" s="206"/>
      <c r="D115" s="206"/>
      <c r="E115" s="206"/>
      <c r="F115" s="250"/>
      <c r="G115" s="206"/>
      <c r="H115" s="206"/>
    </row>
    <row r="116" spans="1:8" s="204" customFormat="1">
      <c r="A116" s="206"/>
      <c r="B116" s="206"/>
      <c r="C116" s="206"/>
      <c r="D116" s="206"/>
      <c r="E116" s="206"/>
      <c r="F116" s="250"/>
      <c r="G116" s="206"/>
      <c r="H116" s="206"/>
    </row>
    <row r="117" spans="1:8" s="204" customFormat="1">
      <c r="A117" s="206"/>
      <c r="B117" s="206"/>
      <c r="C117" s="206"/>
      <c r="D117" s="206"/>
      <c r="E117" s="206"/>
      <c r="F117" s="250"/>
      <c r="G117" s="206"/>
      <c r="H117" s="206"/>
    </row>
    <row r="118" spans="1:8" s="204" customFormat="1">
      <c r="A118" s="206"/>
      <c r="B118" s="206"/>
      <c r="C118" s="206"/>
      <c r="D118" s="206"/>
      <c r="E118" s="206"/>
      <c r="F118" s="250"/>
      <c r="G118" s="206"/>
      <c r="H118" s="206"/>
    </row>
    <row r="119" spans="1:8" s="204" customFormat="1">
      <c r="A119" s="206"/>
      <c r="B119" s="206"/>
      <c r="C119" s="206"/>
      <c r="D119" s="206"/>
      <c r="E119" s="206"/>
      <c r="F119" s="250"/>
      <c r="G119" s="206"/>
      <c r="H119" s="206"/>
    </row>
    <row r="120" spans="1:8" s="204" customFormat="1">
      <c r="A120" s="206"/>
      <c r="B120" s="206"/>
      <c r="C120" s="206"/>
      <c r="D120" s="206"/>
      <c r="E120" s="206"/>
      <c r="F120" s="250"/>
      <c r="G120" s="206"/>
      <c r="H120" s="206"/>
    </row>
    <row r="121" spans="1:8" s="204" customFormat="1">
      <c r="A121" s="206"/>
      <c r="B121" s="206"/>
      <c r="C121" s="206"/>
      <c r="D121" s="206"/>
      <c r="E121" s="206"/>
      <c r="F121" s="250"/>
      <c r="G121" s="206"/>
      <c r="H121" s="206"/>
    </row>
    <row r="122" spans="1:8" s="204" customFormat="1">
      <c r="A122" s="206"/>
      <c r="B122" s="206"/>
      <c r="C122" s="206"/>
      <c r="D122" s="206"/>
      <c r="E122" s="206"/>
      <c r="F122" s="250"/>
      <c r="G122" s="206"/>
      <c r="H122" s="206"/>
    </row>
    <row r="123" spans="1:8" s="204" customFormat="1">
      <c r="A123" s="206"/>
      <c r="B123" s="206"/>
      <c r="C123" s="206"/>
      <c r="D123" s="206"/>
      <c r="E123" s="206"/>
      <c r="F123" s="250"/>
      <c r="G123" s="206"/>
      <c r="H123" s="206"/>
    </row>
    <row r="124" spans="1:8" s="204" customFormat="1">
      <c r="A124" s="206"/>
      <c r="B124" s="206"/>
      <c r="C124" s="206"/>
      <c r="D124" s="206"/>
      <c r="E124" s="206"/>
      <c r="F124" s="250"/>
      <c r="G124" s="206"/>
      <c r="H124" s="206"/>
    </row>
    <row r="125" spans="1:8" s="204" customFormat="1">
      <c r="A125" s="206"/>
      <c r="B125" s="206"/>
      <c r="C125" s="206"/>
      <c r="D125" s="206"/>
      <c r="E125" s="206"/>
      <c r="F125" s="250"/>
      <c r="G125" s="206"/>
      <c r="H125" s="206"/>
    </row>
    <row r="126" spans="1:8" s="204" customFormat="1">
      <c r="A126" s="206"/>
      <c r="B126" s="206"/>
      <c r="C126" s="206"/>
      <c r="D126" s="206"/>
      <c r="E126" s="206"/>
      <c r="F126" s="250"/>
      <c r="G126" s="206"/>
      <c r="H126" s="206"/>
    </row>
    <row r="127" spans="1:8" s="204" customFormat="1">
      <c r="A127" s="206"/>
      <c r="B127" s="206"/>
      <c r="C127" s="206"/>
      <c r="D127" s="206"/>
      <c r="E127" s="206"/>
      <c r="F127" s="250"/>
      <c r="G127" s="206"/>
      <c r="H127" s="206"/>
    </row>
    <row r="128" spans="1:8" s="204" customFormat="1">
      <c r="A128" s="206"/>
      <c r="B128" s="206"/>
      <c r="C128" s="206"/>
      <c r="D128" s="206"/>
      <c r="E128" s="206"/>
      <c r="F128" s="250"/>
      <c r="G128" s="206"/>
      <c r="H128" s="206"/>
    </row>
    <row r="129" spans="1:8" s="204" customFormat="1">
      <c r="A129" s="206"/>
      <c r="B129" s="206"/>
      <c r="C129" s="206"/>
      <c r="D129" s="206"/>
      <c r="E129" s="206"/>
      <c r="F129" s="250"/>
      <c r="G129" s="206"/>
      <c r="H129" s="206"/>
    </row>
    <row r="130" spans="1:8" s="204" customFormat="1">
      <c r="A130" s="206"/>
      <c r="B130" s="206"/>
      <c r="C130" s="206"/>
      <c r="D130" s="206"/>
      <c r="E130" s="206"/>
      <c r="F130" s="250"/>
      <c r="G130" s="206"/>
      <c r="H130" s="206"/>
    </row>
    <row r="131" spans="1:8" s="204" customFormat="1">
      <c r="A131" s="206"/>
      <c r="B131" s="206"/>
      <c r="C131" s="206"/>
      <c r="D131" s="206"/>
      <c r="E131" s="206"/>
      <c r="F131" s="250"/>
      <c r="G131" s="206"/>
      <c r="H131" s="206"/>
    </row>
    <row r="132" spans="1:8" s="204" customFormat="1">
      <c r="A132" s="206"/>
      <c r="B132" s="206"/>
      <c r="C132" s="206"/>
      <c r="D132" s="206"/>
      <c r="E132" s="206"/>
      <c r="F132" s="250"/>
      <c r="G132" s="206"/>
      <c r="H132" s="206"/>
    </row>
    <row r="133" spans="1:8" s="204" customFormat="1">
      <c r="A133" s="206"/>
      <c r="B133" s="206"/>
      <c r="C133" s="206"/>
      <c r="D133" s="206"/>
      <c r="E133" s="206"/>
      <c r="F133" s="250"/>
      <c r="G133" s="206"/>
      <c r="H133" s="206"/>
    </row>
    <row r="134" spans="1:8" s="204" customFormat="1">
      <c r="A134" s="251"/>
      <c r="B134" s="251"/>
      <c r="C134" s="251"/>
      <c r="D134" s="251"/>
      <c r="E134" s="252"/>
      <c r="F134" s="206"/>
      <c r="G134" s="206"/>
      <c r="H134" s="206"/>
    </row>
    <row r="135" spans="1:8" s="204" customFormat="1">
      <c r="A135" s="251"/>
      <c r="B135" s="251"/>
      <c r="C135" s="251"/>
      <c r="D135" s="251"/>
      <c r="E135" s="251"/>
      <c r="F135" s="252"/>
      <c r="G135" s="206"/>
      <c r="H135" s="206"/>
    </row>
    <row r="136" spans="1:8" s="204" customFormat="1"/>
    <row r="137" spans="1:8" s="204" customFormat="1"/>
    <row r="138" spans="1:8" s="204" customFormat="1"/>
    <row r="139" spans="1:8" s="204" customFormat="1"/>
    <row r="140" spans="1:8" s="204" customFormat="1"/>
    <row r="141" spans="1:8" s="204" customFormat="1"/>
    <row r="142" spans="1:8" s="204" customFormat="1"/>
    <row r="143" spans="1:8" s="204" customFormat="1"/>
    <row r="144" spans="1:8" s="204" customFormat="1"/>
    <row r="145" s="204" customFormat="1"/>
    <row r="146" s="204" customFormat="1"/>
    <row r="147" s="204" customFormat="1"/>
    <row r="148" s="204" customFormat="1"/>
    <row r="149" s="204" customFormat="1"/>
    <row r="150" s="204" customFormat="1"/>
    <row r="151" s="204" customFormat="1"/>
    <row r="152" s="204" customFormat="1"/>
    <row r="153" s="204" customFormat="1"/>
    <row r="154" s="204" customFormat="1"/>
    <row r="155" s="204" customFormat="1"/>
    <row r="156" s="204" customFormat="1"/>
    <row r="157" s="204" customFormat="1"/>
    <row r="158" s="204" customFormat="1"/>
    <row r="159" s="204" customFormat="1"/>
    <row r="160" s="204" customFormat="1"/>
    <row r="161" s="204" customFormat="1"/>
    <row r="162" s="204" customFormat="1"/>
    <row r="163" s="204" customFormat="1"/>
    <row r="164" s="204" customFormat="1"/>
    <row r="165" s="204" customFormat="1"/>
    <row r="166" s="204" customFormat="1"/>
    <row r="167" s="204" customFormat="1"/>
    <row r="168" s="204" customFormat="1"/>
    <row r="169" s="204" customFormat="1"/>
    <row r="170" s="204" customFormat="1"/>
    <row r="171" s="204" customFormat="1"/>
    <row r="172" s="204" customFormat="1"/>
    <row r="173" s="204" customFormat="1"/>
    <row r="174" s="204" customFormat="1"/>
    <row r="175" s="204" customFormat="1"/>
    <row r="176" s="204" customFormat="1"/>
    <row r="177" s="204" customFormat="1"/>
    <row r="178" s="204" customFormat="1"/>
    <row r="179" s="204" customFormat="1"/>
    <row r="180" s="204" customFormat="1"/>
    <row r="181" s="204" customFormat="1"/>
    <row r="182" s="204" customFormat="1"/>
    <row r="183" s="204" customFormat="1"/>
    <row r="184" s="204" customFormat="1"/>
    <row r="185" s="204" customFormat="1"/>
    <row r="186" s="204" customFormat="1"/>
    <row r="187" s="204" customFormat="1"/>
    <row r="188" s="204" customFormat="1"/>
    <row r="189" s="204" customFormat="1"/>
    <row r="190" s="204" customFormat="1"/>
    <row r="191" s="204" customFormat="1"/>
    <row r="192" s="204" customFormat="1"/>
    <row r="193" s="204" customFormat="1"/>
    <row r="194" s="204" customFormat="1"/>
    <row r="195" s="204" customFormat="1"/>
    <row r="196" s="204" customFormat="1"/>
    <row r="197" s="204" customFormat="1"/>
    <row r="198" s="204" customFormat="1"/>
    <row r="199" s="204" customFormat="1"/>
    <row r="200" s="204" customFormat="1"/>
    <row r="201" s="204" customFormat="1"/>
    <row r="202" s="204" customFormat="1"/>
    <row r="203" s="204" customFormat="1"/>
    <row r="204" s="204" customFormat="1"/>
    <row r="205" s="204" customFormat="1"/>
    <row r="206" s="204" customFormat="1"/>
    <row r="207" s="204" customFormat="1"/>
    <row r="208" s="204" customFormat="1"/>
    <row r="209" s="204" customFormat="1"/>
    <row r="210" s="204" customFormat="1"/>
    <row r="211" s="204" customFormat="1"/>
    <row r="212" s="204" customFormat="1"/>
    <row r="213" s="204" customFormat="1"/>
    <row r="214" s="204" customFormat="1"/>
    <row r="215" s="204" customFormat="1"/>
    <row r="216" s="204" customFormat="1"/>
    <row r="217" s="204" customFormat="1"/>
    <row r="218" s="204" customFormat="1"/>
    <row r="219" s="204" customFormat="1"/>
    <row r="220" s="204" customFormat="1"/>
    <row r="221" s="204" customFormat="1"/>
    <row r="222" s="204" customFormat="1"/>
    <row r="223" s="204" customFormat="1"/>
    <row r="224" s="204" customFormat="1"/>
    <row r="225" s="204" customFormat="1"/>
    <row r="226" s="204" customFormat="1"/>
    <row r="227" s="204" customFormat="1"/>
    <row r="228" s="204" customFormat="1"/>
    <row r="229" s="204" customFormat="1"/>
    <row r="230" s="204" customFormat="1"/>
    <row r="231" s="204" customFormat="1"/>
    <row r="232" s="204" customFormat="1"/>
    <row r="233" s="204" customFormat="1"/>
    <row r="234" s="204" customFormat="1"/>
    <row r="235" s="204" customFormat="1"/>
    <row r="236" s="204" customFormat="1"/>
    <row r="237" s="204" customFormat="1"/>
    <row r="238" s="204" customFormat="1"/>
    <row r="239" s="204" customFormat="1"/>
    <row r="240" s="204" customFormat="1"/>
    <row r="241" s="204" customFormat="1"/>
    <row r="242" s="204" customFormat="1"/>
    <row r="243" s="204" customFormat="1"/>
    <row r="244" s="204" customFormat="1"/>
    <row r="245" s="204" customFormat="1"/>
    <row r="246" s="204" customFormat="1"/>
    <row r="247" s="204" customFormat="1"/>
    <row r="248" s="204" customFormat="1"/>
    <row r="249" s="204" customFormat="1"/>
    <row r="250" s="204" customFormat="1"/>
    <row r="251" s="204" customFormat="1"/>
    <row r="252" s="204" customFormat="1"/>
    <row r="253" s="204" customFormat="1"/>
    <row r="254" s="204" customFormat="1"/>
    <row r="255" s="204" customFormat="1"/>
    <row r="256" s="204" customFormat="1"/>
    <row r="257" s="204" customFormat="1"/>
    <row r="258" s="204" customFormat="1"/>
    <row r="259" s="204" customFormat="1"/>
    <row r="260" s="204" customFormat="1"/>
    <row r="261" s="204" customFormat="1"/>
    <row r="262" s="204" customFormat="1"/>
    <row r="263" s="204" customFormat="1"/>
    <row r="264" s="204" customFormat="1"/>
    <row r="265" s="204" customFormat="1"/>
    <row r="266" s="204" customFormat="1"/>
    <row r="267" s="204" customFormat="1"/>
    <row r="268" s="204" customFormat="1"/>
    <row r="269" s="204" customFormat="1"/>
    <row r="270" s="204" customFormat="1"/>
    <row r="271" s="204" customFormat="1"/>
    <row r="272" s="204" customFormat="1"/>
    <row r="273" s="204" customFormat="1"/>
    <row r="274" s="204" customFormat="1"/>
    <row r="275" s="204" customFormat="1"/>
    <row r="276" s="204" customFormat="1"/>
    <row r="277" s="204" customFormat="1"/>
    <row r="278" s="204" customFormat="1"/>
    <row r="279" s="204" customFormat="1"/>
    <row r="280" s="204" customFormat="1"/>
    <row r="281" s="204" customFormat="1"/>
    <row r="282" s="204" customFormat="1"/>
    <row r="283" s="204" customFormat="1"/>
    <row r="284" s="204" customFormat="1"/>
    <row r="285" s="204" customFormat="1"/>
    <row r="286" s="204" customFormat="1"/>
    <row r="287" s="204" customFormat="1"/>
    <row r="288" s="204" customFormat="1"/>
    <row r="289" s="204" customFormat="1"/>
    <row r="290" s="204" customFormat="1"/>
    <row r="291" s="204" customFormat="1"/>
    <row r="292" s="204" customFormat="1"/>
    <row r="293" s="204" customFormat="1"/>
    <row r="294" s="204" customFormat="1"/>
    <row r="295" s="204" customFormat="1"/>
    <row r="296" s="204" customFormat="1"/>
    <row r="297" s="204" customFormat="1"/>
    <row r="298" s="204" customFormat="1"/>
    <row r="299" s="204" customFormat="1"/>
    <row r="300" s="204" customFormat="1"/>
    <row r="301" s="204" customFormat="1"/>
    <row r="302" s="204" customFormat="1"/>
    <row r="303" s="204" customFormat="1"/>
    <row r="304" s="204" customFormat="1"/>
    <row r="305" s="204" customFormat="1"/>
    <row r="306" s="204" customFormat="1"/>
    <row r="307" s="204" customFormat="1"/>
    <row r="308" s="204" customFormat="1"/>
    <row r="309" s="204" customFormat="1"/>
    <row r="310" s="204" customFormat="1"/>
    <row r="311" s="204" customFormat="1"/>
    <row r="312" s="204" customFormat="1"/>
    <row r="313" s="204" customFormat="1"/>
    <row r="314" s="204" customFormat="1"/>
    <row r="315" s="204" customFormat="1"/>
    <row r="316" s="204" customFormat="1"/>
    <row r="317" s="204" customFormat="1"/>
    <row r="318" s="204" customFormat="1"/>
    <row r="319" s="204" customFormat="1"/>
    <row r="320" s="204" customFormat="1"/>
    <row r="321" s="204" customFormat="1"/>
    <row r="322" s="204" customFormat="1"/>
    <row r="323" s="204" customFormat="1"/>
    <row r="324" s="204" customFormat="1"/>
    <row r="325" s="204" customFormat="1"/>
    <row r="326" s="204" customFormat="1"/>
    <row r="327" s="204" customFormat="1"/>
    <row r="328" s="204" customFormat="1"/>
    <row r="329" s="204" customFormat="1"/>
    <row r="330" s="204" customFormat="1"/>
    <row r="331" s="204" customFormat="1"/>
    <row r="332" s="204" customFormat="1"/>
    <row r="333" s="204" customFormat="1"/>
    <row r="334" s="204" customFormat="1"/>
    <row r="335" s="204" customFormat="1"/>
    <row r="336" s="204" customFormat="1"/>
    <row r="337" s="204" customFormat="1"/>
    <row r="338" s="204" customFormat="1"/>
    <row r="339" s="204" customFormat="1"/>
    <row r="340" s="204" customFormat="1"/>
    <row r="341" s="204" customFormat="1"/>
    <row r="342" s="204" customFormat="1"/>
    <row r="343" s="204" customFormat="1"/>
    <row r="344" s="204" customFormat="1"/>
    <row r="345" s="204" customFormat="1"/>
    <row r="346" s="204" customFormat="1"/>
    <row r="347" s="204" customFormat="1"/>
    <row r="348" s="204" customFormat="1"/>
    <row r="349" s="204" customFormat="1"/>
    <row r="350" s="204" customFormat="1"/>
    <row r="351" s="204" customFormat="1"/>
    <row r="352" s="204" customFormat="1"/>
    <row r="353" s="204" customFormat="1"/>
    <row r="354" s="204" customFormat="1"/>
    <row r="355" s="204" customFormat="1"/>
    <row r="356" s="204" customFormat="1"/>
    <row r="357" s="204" customFormat="1"/>
    <row r="358" s="204" customFormat="1"/>
    <row r="359" s="204" customFormat="1"/>
    <row r="360" s="204" customFormat="1"/>
    <row r="361" s="204" customFormat="1"/>
    <row r="362" s="204" customFormat="1"/>
    <row r="363" s="204" customFormat="1"/>
    <row r="364" s="204" customFormat="1"/>
    <row r="365" s="204" customFormat="1"/>
    <row r="366" s="204" customFormat="1"/>
    <row r="367" s="204" customFormat="1"/>
    <row r="368" s="204" customFormat="1"/>
    <row r="369" s="204" customFormat="1"/>
    <row r="370" s="204" customFormat="1"/>
    <row r="371" s="204" customFormat="1"/>
    <row r="372" s="204" customFormat="1"/>
    <row r="373" s="204" customFormat="1"/>
    <row r="374" s="204" customFormat="1"/>
    <row r="375" s="204" customFormat="1"/>
    <row r="376" s="204" customFormat="1"/>
    <row r="377" s="204" customFormat="1"/>
    <row r="378" s="204" customFormat="1"/>
    <row r="379" s="204" customFormat="1"/>
    <row r="380" s="204" customFormat="1"/>
    <row r="381" s="204" customFormat="1"/>
    <row r="382" s="204" customFormat="1"/>
    <row r="383" s="204" customFormat="1"/>
    <row r="384" s="204" customFormat="1"/>
    <row r="385" s="204" customFormat="1"/>
    <row r="386" s="204" customFormat="1"/>
    <row r="387" s="204" customFormat="1"/>
    <row r="388" s="204" customFormat="1"/>
    <row r="389" s="204" customFormat="1"/>
    <row r="390" s="204" customFormat="1"/>
    <row r="391" s="204" customFormat="1"/>
    <row r="392" s="204" customFormat="1"/>
    <row r="393" s="204" customFormat="1"/>
    <row r="394" s="204" customFormat="1"/>
    <row r="395" s="204" customFormat="1"/>
    <row r="396" s="204" customFormat="1"/>
    <row r="397" s="204" customFormat="1"/>
    <row r="398" s="204" customFormat="1"/>
    <row r="399" s="204" customFormat="1"/>
    <row r="400" s="204" customFormat="1"/>
    <row r="401" s="204" customFormat="1"/>
    <row r="402" s="204" customFormat="1"/>
    <row r="403" s="204" customFormat="1"/>
    <row r="404" s="204" customFormat="1"/>
    <row r="405" s="204" customFormat="1"/>
    <row r="406" s="204" customFormat="1"/>
    <row r="407" s="204" customFormat="1"/>
    <row r="408" s="204" customFormat="1"/>
    <row r="409" s="204" customFormat="1"/>
    <row r="410" s="204" customFormat="1"/>
    <row r="411" s="204" customFormat="1"/>
    <row r="412" s="204" customFormat="1"/>
    <row r="413" s="204" customFormat="1"/>
    <row r="414" s="204" customFormat="1"/>
    <row r="415" s="204" customFormat="1"/>
    <row r="416" s="204" customFormat="1"/>
    <row r="417" s="204" customFormat="1"/>
    <row r="418" s="204" customFormat="1"/>
    <row r="419" s="204" customFormat="1"/>
    <row r="420" s="204" customFormat="1"/>
    <row r="421" s="204" customFormat="1"/>
    <row r="422" s="204" customFormat="1"/>
    <row r="423" s="204" customFormat="1"/>
    <row r="424" s="204" customFormat="1"/>
    <row r="425" s="204" customFormat="1"/>
    <row r="426" s="204" customFormat="1"/>
    <row r="427" s="204" customFormat="1"/>
    <row r="428" s="204" customFormat="1"/>
    <row r="429" s="204" customFormat="1"/>
    <row r="430" s="204" customFormat="1"/>
    <row r="431" s="204" customFormat="1"/>
    <row r="432" s="204" customFormat="1"/>
    <row r="433" s="204" customFormat="1"/>
  </sheetData>
  <mergeCells count="60">
    <mergeCell ref="D8:F8"/>
    <mergeCell ref="G8:I8"/>
    <mergeCell ref="L8:T8"/>
    <mergeCell ref="X8:AB8"/>
    <mergeCell ref="L9:M9"/>
    <mergeCell ref="O9:P9"/>
    <mergeCell ref="Q9:R9"/>
    <mergeCell ref="S9:T9"/>
    <mergeCell ref="AA9:AB9"/>
    <mergeCell ref="D9:D10"/>
    <mergeCell ref="F9:F10"/>
    <mergeCell ref="U4:U8"/>
    <mergeCell ref="X9:X10"/>
    <mergeCell ref="Y9:Y10"/>
    <mergeCell ref="Z9:Z10"/>
    <mergeCell ref="B11:C11"/>
    <mergeCell ref="B14:C14"/>
    <mergeCell ref="B15:C15"/>
    <mergeCell ref="B16:C16"/>
    <mergeCell ref="B17:C17"/>
    <mergeCell ref="B12:B13"/>
    <mergeCell ref="B25:C25"/>
    <mergeCell ref="B26:C26"/>
    <mergeCell ref="B27:C27"/>
    <mergeCell ref="B18:C18"/>
    <mergeCell ref="B19:C19"/>
    <mergeCell ref="B20:C20"/>
    <mergeCell ref="B21:C21"/>
    <mergeCell ref="B22:C22"/>
    <mergeCell ref="B32:C32"/>
    <mergeCell ref="B33:C33"/>
    <mergeCell ref="B34:C34"/>
    <mergeCell ref="B35:C35"/>
    <mergeCell ref="B29:B31"/>
    <mergeCell ref="B36:C36"/>
    <mergeCell ref="A37:F37"/>
    <mergeCell ref="A43:E43"/>
    <mergeCell ref="F43:I43"/>
    <mergeCell ref="J43:U43"/>
    <mergeCell ref="A4:A7"/>
    <mergeCell ref="A8:A10"/>
    <mergeCell ref="A11:A20"/>
    <mergeCell ref="A21:A25"/>
    <mergeCell ref="A26:A36"/>
    <mergeCell ref="B8:C10"/>
    <mergeCell ref="B4:T7"/>
    <mergeCell ref="F12:F13"/>
    <mergeCell ref="F29:F30"/>
    <mergeCell ref="G9:G10"/>
    <mergeCell ref="H9:H10"/>
    <mergeCell ref="I12:I13"/>
    <mergeCell ref="I29:I30"/>
    <mergeCell ref="D12:D13"/>
    <mergeCell ref="D29:D30"/>
    <mergeCell ref="E9:E10"/>
    <mergeCell ref="E12:E13"/>
    <mergeCell ref="E29:E30"/>
    <mergeCell ref="B28:C28"/>
    <mergeCell ref="B23:C23"/>
    <mergeCell ref="B24:C24"/>
  </mergeCells>
  <pageMargins left="0.70866141732283505" right="0.70866141732283505" top="0.74803149606299202" bottom="0.74803149606299202" header="0.31496062992126" footer="0.31496062992126"/>
  <pageSetup scale="50" orientation="portrait"/>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DM554"/>
  <sheetViews>
    <sheetView topLeftCell="A7" workbookViewId="0">
      <selection activeCell="F22" sqref="F22"/>
    </sheetView>
  </sheetViews>
  <sheetFormatPr baseColWidth="10" defaultColWidth="9.140625" defaultRowHeight="16.5"/>
  <cols>
    <col min="1" max="1" width="40" style="133" customWidth="1"/>
    <col min="2" max="2" width="8.85546875" style="134" customWidth="1"/>
    <col min="3" max="3" width="8.42578125" style="134" customWidth="1"/>
    <col min="4" max="4" width="8.28515625" style="135" customWidth="1"/>
    <col min="5" max="5" width="7.5703125" style="135" customWidth="1"/>
    <col min="6" max="6" width="9.28515625" style="135" customWidth="1"/>
    <col min="7" max="7" width="8.7109375" style="135" customWidth="1"/>
    <col min="8" max="8" width="9.28515625" style="135" customWidth="1"/>
    <col min="9" max="9" width="9.140625" style="91"/>
    <col min="10" max="10" width="9" style="135" customWidth="1"/>
    <col min="11" max="11" width="12.85546875" style="135" customWidth="1"/>
    <col min="12" max="12" width="12.7109375" style="135" customWidth="1"/>
    <col min="13" max="13" width="8" style="135" customWidth="1"/>
    <col min="14" max="14" width="9.140625" style="135"/>
    <col min="15" max="15" width="11.7109375" style="135" customWidth="1"/>
    <col min="16" max="117" width="9.140625" style="132"/>
    <col min="118" max="255" width="9.140625" style="135"/>
    <col min="256" max="256" width="9.85546875" style="135" customWidth="1"/>
    <col min="257" max="257" width="45.28515625" style="135" customWidth="1"/>
    <col min="258" max="258" width="8.85546875" style="135" customWidth="1"/>
    <col min="259" max="259" width="8.42578125" style="135" customWidth="1"/>
    <col min="260" max="260" width="8.28515625" style="135" customWidth="1"/>
    <col min="261" max="261" width="7.5703125" style="135" customWidth="1"/>
    <col min="262" max="262" width="9.28515625" style="135" customWidth="1"/>
    <col min="263" max="263" width="8.7109375" style="135" customWidth="1"/>
    <col min="264" max="264" width="9.28515625" style="135" customWidth="1"/>
    <col min="265" max="265" width="9.140625" style="135"/>
    <col min="266" max="266" width="8.140625" style="135" customWidth="1"/>
    <col min="267" max="267" width="12.85546875" style="135" customWidth="1"/>
    <col min="268" max="268" width="12.7109375" style="135" customWidth="1"/>
    <col min="269" max="511" width="9.140625" style="135"/>
    <col min="512" max="512" width="9.85546875" style="135" customWidth="1"/>
    <col min="513" max="513" width="45.28515625" style="135" customWidth="1"/>
    <col min="514" max="514" width="8.85546875" style="135" customWidth="1"/>
    <col min="515" max="515" width="8.42578125" style="135" customWidth="1"/>
    <col min="516" max="516" width="8.28515625" style="135" customWidth="1"/>
    <col min="517" max="517" width="7.5703125" style="135" customWidth="1"/>
    <col min="518" max="518" width="9.28515625" style="135" customWidth="1"/>
    <col min="519" max="519" width="8.7109375" style="135" customWidth="1"/>
    <col min="520" max="520" width="9.28515625" style="135" customWidth="1"/>
    <col min="521" max="521" width="9.140625" style="135"/>
    <col min="522" max="522" width="8.140625" style="135" customWidth="1"/>
    <col min="523" max="523" width="12.85546875" style="135" customWidth="1"/>
    <col min="524" max="524" width="12.7109375" style="135" customWidth="1"/>
    <col min="525" max="767" width="9.140625" style="135"/>
    <col min="768" max="768" width="9.85546875" style="135" customWidth="1"/>
    <col min="769" max="769" width="45.28515625" style="135" customWidth="1"/>
    <col min="770" max="770" width="8.85546875" style="135" customWidth="1"/>
    <col min="771" max="771" width="8.42578125" style="135" customWidth="1"/>
    <col min="772" max="772" width="8.28515625" style="135" customWidth="1"/>
    <col min="773" max="773" width="7.5703125" style="135" customWidth="1"/>
    <col min="774" max="774" width="9.28515625" style="135" customWidth="1"/>
    <col min="775" max="775" width="8.7109375" style="135" customWidth="1"/>
    <col min="776" max="776" width="9.28515625" style="135" customWidth="1"/>
    <col min="777" max="777" width="9.140625" style="135"/>
    <col min="778" max="778" width="8.140625" style="135" customWidth="1"/>
    <col min="779" max="779" width="12.85546875" style="135" customWidth="1"/>
    <col min="780" max="780" width="12.7109375" style="135" customWidth="1"/>
    <col min="781" max="1023" width="9.140625" style="135"/>
    <col min="1024" max="1024" width="9.85546875" style="135" customWidth="1"/>
    <col min="1025" max="1025" width="45.28515625" style="135" customWidth="1"/>
    <col min="1026" max="1026" width="8.85546875" style="135" customWidth="1"/>
    <col min="1027" max="1027" width="8.42578125" style="135" customWidth="1"/>
    <col min="1028" max="1028" width="8.28515625" style="135" customWidth="1"/>
    <col min="1029" max="1029" width="7.5703125" style="135" customWidth="1"/>
    <col min="1030" max="1030" width="9.28515625" style="135" customWidth="1"/>
    <col min="1031" max="1031" width="8.7109375" style="135" customWidth="1"/>
    <col min="1032" max="1032" width="9.28515625" style="135" customWidth="1"/>
    <col min="1033" max="1033" width="9.140625" style="135"/>
    <col min="1034" max="1034" width="8.140625" style="135" customWidth="1"/>
    <col min="1035" max="1035" width="12.85546875" style="135" customWidth="1"/>
    <col min="1036" max="1036" width="12.7109375" style="135" customWidth="1"/>
    <col min="1037" max="1279" width="9.140625" style="135"/>
    <col min="1280" max="1280" width="9.85546875" style="135" customWidth="1"/>
    <col min="1281" max="1281" width="45.28515625" style="135" customWidth="1"/>
    <col min="1282" max="1282" width="8.85546875" style="135" customWidth="1"/>
    <col min="1283" max="1283" width="8.42578125" style="135" customWidth="1"/>
    <col min="1284" max="1284" width="8.28515625" style="135" customWidth="1"/>
    <col min="1285" max="1285" width="7.5703125" style="135" customWidth="1"/>
    <col min="1286" max="1286" width="9.28515625" style="135" customWidth="1"/>
    <col min="1287" max="1287" width="8.7109375" style="135" customWidth="1"/>
    <col min="1288" max="1288" width="9.28515625" style="135" customWidth="1"/>
    <col min="1289" max="1289" width="9.140625" style="135"/>
    <col min="1290" max="1290" width="8.140625" style="135" customWidth="1"/>
    <col min="1291" max="1291" width="12.85546875" style="135" customWidth="1"/>
    <col min="1292" max="1292" width="12.7109375" style="135" customWidth="1"/>
    <col min="1293" max="1535" width="9.140625" style="135"/>
    <col min="1536" max="1536" width="9.85546875" style="135" customWidth="1"/>
    <col min="1537" max="1537" width="45.28515625" style="135" customWidth="1"/>
    <col min="1538" max="1538" width="8.85546875" style="135" customWidth="1"/>
    <col min="1539" max="1539" width="8.42578125" style="135" customWidth="1"/>
    <col min="1540" max="1540" width="8.28515625" style="135" customWidth="1"/>
    <col min="1541" max="1541" width="7.5703125" style="135" customWidth="1"/>
    <col min="1542" max="1542" width="9.28515625" style="135" customWidth="1"/>
    <col min="1543" max="1543" width="8.7109375" style="135" customWidth="1"/>
    <col min="1544" max="1544" width="9.28515625" style="135" customWidth="1"/>
    <col min="1545" max="1545" width="9.140625" style="135"/>
    <col min="1546" max="1546" width="8.140625" style="135" customWidth="1"/>
    <col min="1547" max="1547" width="12.85546875" style="135" customWidth="1"/>
    <col min="1548" max="1548" width="12.7109375" style="135" customWidth="1"/>
    <col min="1549" max="1791" width="9.140625" style="135"/>
    <col min="1792" max="1792" width="9.85546875" style="135" customWidth="1"/>
    <col min="1793" max="1793" width="45.28515625" style="135" customWidth="1"/>
    <col min="1794" max="1794" width="8.85546875" style="135" customWidth="1"/>
    <col min="1795" max="1795" width="8.42578125" style="135" customWidth="1"/>
    <col min="1796" max="1796" width="8.28515625" style="135" customWidth="1"/>
    <col min="1797" max="1797" width="7.5703125" style="135" customWidth="1"/>
    <col min="1798" max="1798" width="9.28515625" style="135" customWidth="1"/>
    <col min="1799" max="1799" width="8.7109375" style="135" customWidth="1"/>
    <col min="1800" max="1800" width="9.28515625" style="135" customWidth="1"/>
    <col min="1801" max="1801" width="9.140625" style="135"/>
    <col min="1802" max="1802" width="8.140625" style="135" customWidth="1"/>
    <col min="1803" max="1803" width="12.85546875" style="135" customWidth="1"/>
    <col min="1804" max="1804" width="12.7109375" style="135" customWidth="1"/>
    <col min="1805" max="2047" width="9.140625" style="135"/>
    <col min="2048" max="2048" width="9.85546875" style="135" customWidth="1"/>
    <col min="2049" max="2049" width="45.28515625" style="135" customWidth="1"/>
    <col min="2050" max="2050" width="8.85546875" style="135" customWidth="1"/>
    <col min="2051" max="2051" width="8.42578125" style="135" customWidth="1"/>
    <col min="2052" max="2052" width="8.28515625" style="135" customWidth="1"/>
    <col min="2053" max="2053" width="7.5703125" style="135" customWidth="1"/>
    <col min="2054" max="2054" width="9.28515625" style="135" customWidth="1"/>
    <col min="2055" max="2055" width="8.7109375" style="135" customWidth="1"/>
    <col min="2056" max="2056" width="9.28515625" style="135" customWidth="1"/>
    <col min="2057" max="2057" width="9.140625" style="135"/>
    <col min="2058" max="2058" width="8.140625" style="135" customWidth="1"/>
    <col min="2059" max="2059" width="12.85546875" style="135" customWidth="1"/>
    <col min="2060" max="2060" width="12.7109375" style="135" customWidth="1"/>
    <col min="2061" max="2303" width="9.140625" style="135"/>
    <col min="2304" max="2304" width="9.85546875" style="135" customWidth="1"/>
    <col min="2305" max="2305" width="45.28515625" style="135" customWidth="1"/>
    <col min="2306" max="2306" width="8.85546875" style="135" customWidth="1"/>
    <col min="2307" max="2307" width="8.42578125" style="135" customWidth="1"/>
    <col min="2308" max="2308" width="8.28515625" style="135" customWidth="1"/>
    <col min="2309" max="2309" width="7.5703125" style="135" customWidth="1"/>
    <col min="2310" max="2310" width="9.28515625" style="135" customWidth="1"/>
    <col min="2311" max="2311" width="8.7109375" style="135" customWidth="1"/>
    <col min="2312" max="2312" width="9.28515625" style="135" customWidth="1"/>
    <col min="2313" max="2313" width="9.140625" style="135"/>
    <col min="2314" max="2314" width="8.140625" style="135" customWidth="1"/>
    <col min="2315" max="2315" width="12.85546875" style="135" customWidth="1"/>
    <col min="2316" max="2316" width="12.7109375" style="135" customWidth="1"/>
    <col min="2317" max="2559" width="9.140625" style="135"/>
    <col min="2560" max="2560" width="9.85546875" style="135" customWidth="1"/>
    <col min="2561" max="2561" width="45.28515625" style="135" customWidth="1"/>
    <col min="2562" max="2562" width="8.85546875" style="135" customWidth="1"/>
    <col min="2563" max="2563" width="8.42578125" style="135" customWidth="1"/>
    <col min="2564" max="2564" width="8.28515625" style="135" customWidth="1"/>
    <col min="2565" max="2565" width="7.5703125" style="135" customWidth="1"/>
    <col min="2566" max="2566" width="9.28515625" style="135" customWidth="1"/>
    <col min="2567" max="2567" width="8.7109375" style="135" customWidth="1"/>
    <col min="2568" max="2568" width="9.28515625" style="135" customWidth="1"/>
    <col min="2569" max="2569" width="9.140625" style="135"/>
    <col min="2570" max="2570" width="8.140625" style="135" customWidth="1"/>
    <col min="2571" max="2571" width="12.85546875" style="135" customWidth="1"/>
    <col min="2572" max="2572" width="12.7109375" style="135" customWidth="1"/>
    <col min="2573" max="2815" width="9.140625" style="135"/>
    <col min="2816" max="2816" width="9.85546875" style="135" customWidth="1"/>
    <col min="2817" max="2817" width="45.28515625" style="135" customWidth="1"/>
    <col min="2818" max="2818" width="8.85546875" style="135" customWidth="1"/>
    <col min="2819" max="2819" width="8.42578125" style="135" customWidth="1"/>
    <col min="2820" max="2820" width="8.28515625" style="135" customWidth="1"/>
    <col min="2821" max="2821" width="7.5703125" style="135" customWidth="1"/>
    <col min="2822" max="2822" width="9.28515625" style="135" customWidth="1"/>
    <col min="2823" max="2823" width="8.7109375" style="135" customWidth="1"/>
    <col min="2824" max="2824" width="9.28515625" style="135" customWidth="1"/>
    <col min="2825" max="2825" width="9.140625" style="135"/>
    <col min="2826" max="2826" width="8.140625" style="135" customWidth="1"/>
    <col min="2827" max="2827" width="12.85546875" style="135" customWidth="1"/>
    <col min="2828" max="2828" width="12.7109375" style="135" customWidth="1"/>
    <col min="2829" max="3071" width="9.140625" style="135"/>
    <col min="3072" max="3072" width="9.85546875" style="135" customWidth="1"/>
    <col min="3073" max="3073" width="45.28515625" style="135" customWidth="1"/>
    <col min="3074" max="3074" width="8.85546875" style="135" customWidth="1"/>
    <col min="3075" max="3075" width="8.42578125" style="135" customWidth="1"/>
    <col min="3076" max="3076" width="8.28515625" style="135" customWidth="1"/>
    <col min="3077" max="3077" width="7.5703125" style="135" customWidth="1"/>
    <col min="3078" max="3078" width="9.28515625" style="135" customWidth="1"/>
    <col min="3079" max="3079" width="8.7109375" style="135" customWidth="1"/>
    <col min="3080" max="3080" width="9.28515625" style="135" customWidth="1"/>
    <col min="3081" max="3081" width="9.140625" style="135"/>
    <col min="3082" max="3082" width="8.140625" style="135" customWidth="1"/>
    <col min="3083" max="3083" width="12.85546875" style="135" customWidth="1"/>
    <col min="3084" max="3084" width="12.7109375" style="135" customWidth="1"/>
    <col min="3085" max="3327" width="9.140625" style="135"/>
    <col min="3328" max="3328" width="9.85546875" style="135" customWidth="1"/>
    <col min="3329" max="3329" width="45.28515625" style="135" customWidth="1"/>
    <col min="3330" max="3330" width="8.85546875" style="135" customWidth="1"/>
    <col min="3331" max="3331" width="8.42578125" style="135" customWidth="1"/>
    <col min="3332" max="3332" width="8.28515625" style="135" customWidth="1"/>
    <col min="3333" max="3333" width="7.5703125" style="135" customWidth="1"/>
    <col min="3334" max="3334" width="9.28515625" style="135" customWidth="1"/>
    <col min="3335" max="3335" width="8.7109375" style="135" customWidth="1"/>
    <col min="3336" max="3336" width="9.28515625" style="135" customWidth="1"/>
    <col min="3337" max="3337" width="9.140625" style="135"/>
    <col min="3338" max="3338" width="8.140625" style="135" customWidth="1"/>
    <col min="3339" max="3339" width="12.85546875" style="135" customWidth="1"/>
    <col min="3340" max="3340" width="12.7109375" style="135" customWidth="1"/>
    <col min="3341" max="3583" width="9.140625" style="135"/>
    <col min="3584" max="3584" width="9.85546875" style="135" customWidth="1"/>
    <col min="3585" max="3585" width="45.28515625" style="135" customWidth="1"/>
    <col min="3586" max="3586" width="8.85546875" style="135" customWidth="1"/>
    <col min="3587" max="3587" width="8.42578125" style="135" customWidth="1"/>
    <col min="3588" max="3588" width="8.28515625" style="135" customWidth="1"/>
    <col min="3589" max="3589" width="7.5703125" style="135" customWidth="1"/>
    <col min="3590" max="3590" width="9.28515625" style="135" customWidth="1"/>
    <col min="3591" max="3591" width="8.7109375" style="135" customWidth="1"/>
    <col min="3592" max="3592" width="9.28515625" style="135" customWidth="1"/>
    <col min="3593" max="3593" width="9.140625" style="135"/>
    <col min="3594" max="3594" width="8.140625" style="135" customWidth="1"/>
    <col min="3595" max="3595" width="12.85546875" style="135" customWidth="1"/>
    <col min="3596" max="3596" width="12.7109375" style="135" customWidth="1"/>
    <col min="3597" max="3839" width="9.140625" style="135"/>
    <col min="3840" max="3840" width="9.85546875" style="135" customWidth="1"/>
    <col min="3841" max="3841" width="45.28515625" style="135" customWidth="1"/>
    <col min="3842" max="3842" width="8.85546875" style="135" customWidth="1"/>
    <col min="3843" max="3843" width="8.42578125" style="135" customWidth="1"/>
    <col min="3844" max="3844" width="8.28515625" style="135" customWidth="1"/>
    <col min="3845" max="3845" width="7.5703125" style="135" customWidth="1"/>
    <col min="3846" max="3846" width="9.28515625" style="135" customWidth="1"/>
    <col min="3847" max="3847" width="8.7109375" style="135" customWidth="1"/>
    <col min="3848" max="3848" width="9.28515625" style="135" customWidth="1"/>
    <col min="3849" max="3849" width="9.140625" style="135"/>
    <col min="3850" max="3850" width="8.140625" style="135" customWidth="1"/>
    <col min="3851" max="3851" width="12.85546875" style="135" customWidth="1"/>
    <col min="3852" max="3852" width="12.7109375" style="135" customWidth="1"/>
    <col min="3853" max="4095" width="9.140625" style="135"/>
    <col min="4096" max="4096" width="9.85546875" style="135" customWidth="1"/>
    <col min="4097" max="4097" width="45.28515625" style="135" customWidth="1"/>
    <col min="4098" max="4098" width="8.85546875" style="135" customWidth="1"/>
    <col min="4099" max="4099" width="8.42578125" style="135" customWidth="1"/>
    <col min="4100" max="4100" width="8.28515625" style="135" customWidth="1"/>
    <col min="4101" max="4101" width="7.5703125" style="135" customWidth="1"/>
    <col min="4102" max="4102" width="9.28515625" style="135" customWidth="1"/>
    <col min="4103" max="4103" width="8.7109375" style="135" customWidth="1"/>
    <col min="4104" max="4104" width="9.28515625" style="135" customWidth="1"/>
    <col min="4105" max="4105" width="9.140625" style="135"/>
    <col min="4106" max="4106" width="8.140625" style="135" customWidth="1"/>
    <col min="4107" max="4107" width="12.85546875" style="135" customWidth="1"/>
    <col min="4108" max="4108" width="12.7109375" style="135" customWidth="1"/>
    <col min="4109" max="4351" width="9.140625" style="135"/>
    <col min="4352" max="4352" width="9.85546875" style="135" customWidth="1"/>
    <col min="4353" max="4353" width="45.28515625" style="135" customWidth="1"/>
    <col min="4354" max="4354" width="8.85546875" style="135" customWidth="1"/>
    <col min="4355" max="4355" width="8.42578125" style="135" customWidth="1"/>
    <col min="4356" max="4356" width="8.28515625" style="135" customWidth="1"/>
    <col min="4357" max="4357" width="7.5703125" style="135" customWidth="1"/>
    <col min="4358" max="4358" width="9.28515625" style="135" customWidth="1"/>
    <col min="4359" max="4359" width="8.7109375" style="135" customWidth="1"/>
    <col min="4360" max="4360" width="9.28515625" style="135" customWidth="1"/>
    <col min="4361" max="4361" width="9.140625" style="135"/>
    <col min="4362" max="4362" width="8.140625" style="135" customWidth="1"/>
    <col min="4363" max="4363" width="12.85546875" style="135" customWidth="1"/>
    <col min="4364" max="4364" width="12.7109375" style="135" customWidth="1"/>
    <col min="4365" max="4607" width="9.140625" style="135"/>
    <col min="4608" max="4608" width="9.85546875" style="135" customWidth="1"/>
    <col min="4609" max="4609" width="45.28515625" style="135" customWidth="1"/>
    <col min="4610" max="4610" width="8.85546875" style="135" customWidth="1"/>
    <col min="4611" max="4611" width="8.42578125" style="135" customWidth="1"/>
    <col min="4612" max="4612" width="8.28515625" style="135" customWidth="1"/>
    <col min="4613" max="4613" width="7.5703125" style="135" customWidth="1"/>
    <col min="4614" max="4614" width="9.28515625" style="135" customWidth="1"/>
    <col min="4615" max="4615" width="8.7109375" style="135" customWidth="1"/>
    <col min="4616" max="4616" width="9.28515625" style="135" customWidth="1"/>
    <col min="4617" max="4617" width="9.140625" style="135"/>
    <col min="4618" max="4618" width="8.140625" style="135" customWidth="1"/>
    <col min="4619" max="4619" width="12.85546875" style="135" customWidth="1"/>
    <col min="4620" max="4620" width="12.7109375" style="135" customWidth="1"/>
    <col min="4621" max="4863" width="9.140625" style="135"/>
    <col min="4864" max="4864" width="9.85546875" style="135" customWidth="1"/>
    <col min="4865" max="4865" width="45.28515625" style="135" customWidth="1"/>
    <col min="4866" max="4866" width="8.85546875" style="135" customWidth="1"/>
    <col min="4867" max="4867" width="8.42578125" style="135" customWidth="1"/>
    <col min="4868" max="4868" width="8.28515625" style="135" customWidth="1"/>
    <col min="4869" max="4869" width="7.5703125" style="135" customWidth="1"/>
    <col min="4870" max="4870" width="9.28515625" style="135" customWidth="1"/>
    <col min="4871" max="4871" width="8.7109375" style="135" customWidth="1"/>
    <col min="4872" max="4872" width="9.28515625" style="135" customWidth="1"/>
    <col min="4873" max="4873" width="9.140625" style="135"/>
    <col min="4874" max="4874" width="8.140625" style="135" customWidth="1"/>
    <col min="4875" max="4875" width="12.85546875" style="135" customWidth="1"/>
    <col min="4876" max="4876" width="12.7109375" style="135" customWidth="1"/>
    <col min="4877" max="5119" width="9.140625" style="135"/>
    <col min="5120" max="5120" width="9.85546875" style="135" customWidth="1"/>
    <col min="5121" max="5121" width="45.28515625" style="135" customWidth="1"/>
    <col min="5122" max="5122" width="8.85546875" style="135" customWidth="1"/>
    <col min="5123" max="5123" width="8.42578125" style="135" customWidth="1"/>
    <col min="5124" max="5124" width="8.28515625" style="135" customWidth="1"/>
    <col min="5125" max="5125" width="7.5703125" style="135" customWidth="1"/>
    <col min="5126" max="5126" width="9.28515625" style="135" customWidth="1"/>
    <col min="5127" max="5127" width="8.7109375" style="135" customWidth="1"/>
    <col min="5128" max="5128" width="9.28515625" style="135" customWidth="1"/>
    <col min="5129" max="5129" width="9.140625" style="135"/>
    <col min="5130" max="5130" width="8.140625" style="135" customWidth="1"/>
    <col min="5131" max="5131" width="12.85546875" style="135" customWidth="1"/>
    <col min="5132" max="5132" width="12.7109375" style="135" customWidth="1"/>
    <col min="5133" max="5375" width="9.140625" style="135"/>
    <col min="5376" max="5376" width="9.85546875" style="135" customWidth="1"/>
    <col min="5377" max="5377" width="45.28515625" style="135" customWidth="1"/>
    <col min="5378" max="5378" width="8.85546875" style="135" customWidth="1"/>
    <col min="5379" max="5379" width="8.42578125" style="135" customWidth="1"/>
    <col min="5380" max="5380" width="8.28515625" style="135" customWidth="1"/>
    <col min="5381" max="5381" width="7.5703125" style="135" customWidth="1"/>
    <col min="5382" max="5382" width="9.28515625" style="135" customWidth="1"/>
    <col min="5383" max="5383" width="8.7109375" style="135" customWidth="1"/>
    <col min="5384" max="5384" width="9.28515625" style="135" customWidth="1"/>
    <col min="5385" max="5385" width="9.140625" style="135"/>
    <col min="5386" max="5386" width="8.140625" style="135" customWidth="1"/>
    <col min="5387" max="5387" width="12.85546875" style="135" customWidth="1"/>
    <col min="5388" max="5388" width="12.7109375" style="135" customWidth="1"/>
    <col min="5389" max="5631" width="9.140625" style="135"/>
    <col min="5632" max="5632" width="9.85546875" style="135" customWidth="1"/>
    <col min="5633" max="5633" width="45.28515625" style="135" customWidth="1"/>
    <col min="5634" max="5634" width="8.85546875" style="135" customWidth="1"/>
    <col min="5635" max="5635" width="8.42578125" style="135" customWidth="1"/>
    <col min="5636" max="5636" width="8.28515625" style="135" customWidth="1"/>
    <col min="5637" max="5637" width="7.5703125" style="135" customWidth="1"/>
    <col min="5638" max="5638" width="9.28515625" style="135" customWidth="1"/>
    <col min="5639" max="5639" width="8.7109375" style="135" customWidth="1"/>
    <col min="5640" max="5640" width="9.28515625" style="135" customWidth="1"/>
    <col min="5641" max="5641" width="9.140625" style="135"/>
    <col min="5642" max="5642" width="8.140625" style="135" customWidth="1"/>
    <col min="5643" max="5643" width="12.85546875" style="135" customWidth="1"/>
    <col min="5644" max="5644" width="12.7109375" style="135" customWidth="1"/>
    <col min="5645" max="5887" width="9.140625" style="135"/>
    <col min="5888" max="5888" width="9.85546875" style="135" customWidth="1"/>
    <col min="5889" max="5889" width="45.28515625" style="135" customWidth="1"/>
    <col min="5890" max="5890" width="8.85546875" style="135" customWidth="1"/>
    <col min="5891" max="5891" width="8.42578125" style="135" customWidth="1"/>
    <col min="5892" max="5892" width="8.28515625" style="135" customWidth="1"/>
    <col min="5893" max="5893" width="7.5703125" style="135" customWidth="1"/>
    <col min="5894" max="5894" width="9.28515625" style="135" customWidth="1"/>
    <col min="5895" max="5895" width="8.7109375" style="135" customWidth="1"/>
    <col min="5896" max="5896" width="9.28515625" style="135" customWidth="1"/>
    <col min="5897" max="5897" width="9.140625" style="135"/>
    <col min="5898" max="5898" width="8.140625" style="135" customWidth="1"/>
    <col min="5899" max="5899" width="12.85546875" style="135" customWidth="1"/>
    <col min="5900" max="5900" width="12.7109375" style="135" customWidth="1"/>
    <col min="5901" max="6143" width="9.140625" style="135"/>
    <col min="6144" max="6144" width="9.85546875" style="135" customWidth="1"/>
    <col min="6145" max="6145" width="45.28515625" style="135" customWidth="1"/>
    <col min="6146" max="6146" width="8.85546875" style="135" customWidth="1"/>
    <col min="6147" max="6147" width="8.42578125" style="135" customWidth="1"/>
    <col min="6148" max="6148" width="8.28515625" style="135" customWidth="1"/>
    <col min="6149" max="6149" width="7.5703125" style="135" customWidth="1"/>
    <col min="6150" max="6150" width="9.28515625" style="135" customWidth="1"/>
    <col min="6151" max="6151" width="8.7109375" style="135" customWidth="1"/>
    <col min="6152" max="6152" width="9.28515625" style="135" customWidth="1"/>
    <col min="6153" max="6153" width="9.140625" style="135"/>
    <col min="6154" max="6154" width="8.140625" style="135" customWidth="1"/>
    <col min="6155" max="6155" width="12.85546875" style="135" customWidth="1"/>
    <col min="6156" max="6156" width="12.7109375" style="135" customWidth="1"/>
    <col min="6157" max="6399" width="9.140625" style="135"/>
    <col min="6400" max="6400" width="9.85546875" style="135" customWidth="1"/>
    <col min="6401" max="6401" width="45.28515625" style="135" customWidth="1"/>
    <col min="6402" max="6402" width="8.85546875" style="135" customWidth="1"/>
    <col min="6403" max="6403" width="8.42578125" style="135" customWidth="1"/>
    <col min="6404" max="6404" width="8.28515625" style="135" customWidth="1"/>
    <col min="6405" max="6405" width="7.5703125" style="135" customWidth="1"/>
    <col min="6406" max="6406" width="9.28515625" style="135" customWidth="1"/>
    <col min="6407" max="6407" width="8.7109375" style="135" customWidth="1"/>
    <col min="6408" max="6408" width="9.28515625" style="135" customWidth="1"/>
    <col min="6409" max="6409" width="9.140625" style="135"/>
    <col min="6410" max="6410" width="8.140625" style="135" customWidth="1"/>
    <col min="6411" max="6411" width="12.85546875" style="135" customWidth="1"/>
    <col min="6412" max="6412" width="12.7109375" style="135" customWidth="1"/>
    <col min="6413" max="6655" width="9.140625" style="135"/>
    <col min="6656" max="6656" width="9.85546875" style="135" customWidth="1"/>
    <col min="6657" max="6657" width="45.28515625" style="135" customWidth="1"/>
    <col min="6658" max="6658" width="8.85546875" style="135" customWidth="1"/>
    <col min="6659" max="6659" width="8.42578125" style="135" customWidth="1"/>
    <col min="6660" max="6660" width="8.28515625" style="135" customWidth="1"/>
    <col min="6661" max="6661" width="7.5703125" style="135" customWidth="1"/>
    <col min="6662" max="6662" width="9.28515625" style="135" customWidth="1"/>
    <col min="6663" max="6663" width="8.7109375" style="135" customWidth="1"/>
    <col min="6664" max="6664" width="9.28515625" style="135" customWidth="1"/>
    <col min="6665" max="6665" width="9.140625" style="135"/>
    <col min="6666" max="6666" width="8.140625" style="135" customWidth="1"/>
    <col min="6667" max="6667" width="12.85546875" style="135" customWidth="1"/>
    <col min="6668" max="6668" width="12.7109375" style="135" customWidth="1"/>
    <col min="6669" max="6911" width="9.140625" style="135"/>
    <col min="6912" max="6912" width="9.85546875" style="135" customWidth="1"/>
    <col min="6913" max="6913" width="45.28515625" style="135" customWidth="1"/>
    <col min="6914" max="6914" width="8.85546875" style="135" customWidth="1"/>
    <col min="6915" max="6915" width="8.42578125" style="135" customWidth="1"/>
    <col min="6916" max="6916" width="8.28515625" style="135" customWidth="1"/>
    <col min="6917" max="6917" width="7.5703125" style="135" customWidth="1"/>
    <col min="6918" max="6918" width="9.28515625" style="135" customWidth="1"/>
    <col min="6919" max="6919" width="8.7109375" style="135" customWidth="1"/>
    <col min="6920" max="6920" width="9.28515625" style="135" customWidth="1"/>
    <col min="6921" max="6921" width="9.140625" style="135"/>
    <col min="6922" max="6922" width="8.140625" style="135" customWidth="1"/>
    <col min="6923" max="6923" width="12.85546875" style="135" customWidth="1"/>
    <col min="6924" max="6924" width="12.7109375" style="135" customWidth="1"/>
    <col min="6925" max="7167" width="9.140625" style="135"/>
    <col min="7168" max="7168" width="9.85546875" style="135" customWidth="1"/>
    <col min="7169" max="7169" width="45.28515625" style="135" customWidth="1"/>
    <col min="7170" max="7170" width="8.85546875" style="135" customWidth="1"/>
    <col min="7171" max="7171" width="8.42578125" style="135" customWidth="1"/>
    <col min="7172" max="7172" width="8.28515625" style="135" customWidth="1"/>
    <col min="7173" max="7173" width="7.5703125" style="135" customWidth="1"/>
    <col min="7174" max="7174" width="9.28515625" style="135" customWidth="1"/>
    <col min="7175" max="7175" width="8.7109375" style="135" customWidth="1"/>
    <col min="7176" max="7176" width="9.28515625" style="135" customWidth="1"/>
    <col min="7177" max="7177" width="9.140625" style="135"/>
    <col min="7178" max="7178" width="8.140625" style="135" customWidth="1"/>
    <col min="7179" max="7179" width="12.85546875" style="135" customWidth="1"/>
    <col min="7180" max="7180" width="12.7109375" style="135" customWidth="1"/>
    <col min="7181" max="7423" width="9.140625" style="135"/>
    <col min="7424" max="7424" width="9.85546875" style="135" customWidth="1"/>
    <col min="7425" max="7425" width="45.28515625" style="135" customWidth="1"/>
    <col min="7426" max="7426" width="8.85546875" style="135" customWidth="1"/>
    <col min="7427" max="7427" width="8.42578125" style="135" customWidth="1"/>
    <col min="7428" max="7428" width="8.28515625" style="135" customWidth="1"/>
    <col min="7429" max="7429" width="7.5703125" style="135" customWidth="1"/>
    <col min="7430" max="7430" width="9.28515625" style="135" customWidth="1"/>
    <col min="7431" max="7431" width="8.7109375" style="135" customWidth="1"/>
    <col min="7432" max="7432" width="9.28515625" style="135" customWidth="1"/>
    <col min="7433" max="7433" width="9.140625" style="135"/>
    <col min="7434" max="7434" width="8.140625" style="135" customWidth="1"/>
    <col min="7435" max="7435" width="12.85546875" style="135" customWidth="1"/>
    <col min="7436" max="7436" width="12.7109375" style="135" customWidth="1"/>
    <col min="7437" max="7679" width="9.140625" style="135"/>
    <col min="7680" max="7680" width="9.85546875" style="135" customWidth="1"/>
    <col min="7681" max="7681" width="45.28515625" style="135" customWidth="1"/>
    <col min="7682" max="7682" width="8.85546875" style="135" customWidth="1"/>
    <col min="7683" max="7683" width="8.42578125" style="135" customWidth="1"/>
    <col min="7684" max="7684" width="8.28515625" style="135" customWidth="1"/>
    <col min="7685" max="7685" width="7.5703125" style="135" customWidth="1"/>
    <col min="7686" max="7686" width="9.28515625" style="135" customWidth="1"/>
    <col min="7687" max="7687" width="8.7109375" style="135" customWidth="1"/>
    <col min="7688" max="7688" width="9.28515625" style="135" customWidth="1"/>
    <col min="7689" max="7689" width="9.140625" style="135"/>
    <col min="7690" max="7690" width="8.140625" style="135" customWidth="1"/>
    <col min="7691" max="7691" width="12.85546875" style="135" customWidth="1"/>
    <col min="7692" max="7692" width="12.7109375" style="135" customWidth="1"/>
    <col min="7693" max="7935" width="9.140625" style="135"/>
    <col min="7936" max="7936" width="9.85546875" style="135" customWidth="1"/>
    <col min="7937" max="7937" width="45.28515625" style="135" customWidth="1"/>
    <col min="7938" max="7938" width="8.85546875" style="135" customWidth="1"/>
    <col min="7939" max="7939" width="8.42578125" style="135" customWidth="1"/>
    <col min="7940" max="7940" width="8.28515625" style="135" customWidth="1"/>
    <col min="7941" max="7941" width="7.5703125" style="135" customWidth="1"/>
    <col min="7942" max="7942" width="9.28515625" style="135" customWidth="1"/>
    <col min="7943" max="7943" width="8.7109375" style="135" customWidth="1"/>
    <col min="7944" max="7944" width="9.28515625" style="135" customWidth="1"/>
    <col min="7945" max="7945" width="9.140625" style="135"/>
    <col min="7946" max="7946" width="8.140625" style="135" customWidth="1"/>
    <col min="7947" max="7947" width="12.85546875" style="135" customWidth="1"/>
    <col min="7948" max="7948" width="12.7109375" style="135" customWidth="1"/>
    <col min="7949" max="8191" width="9.140625" style="135"/>
    <col min="8192" max="8192" width="9.85546875" style="135" customWidth="1"/>
    <col min="8193" max="8193" width="45.28515625" style="135" customWidth="1"/>
    <col min="8194" max="8194" width="8.85546875" style="135" customWidth="1"/>
    <col min="8195" max="8195" width="8.42578125" style="135" customWidth="1"/>
    <col min="8196" max="8196" width="8.28515625" style="135" customWidth="1"/>
    <col min="8197" max="8197" width="7.5703125" style="135" customWidth="1"/>
    <col min="8198" max="8198" width="9.28515625" style="135" customWidth="1"/>
    <col min="8199" max="8199" width="8.7109375" style="135" customWidth="1"/>
    <col min="8200" max="8200" width="9.28515625" style="135" customWidth="1"/>
    <col min="8201" max="8201" width="9.140625" style="135"/>
    <col min="8202" max="8202" width="8.140625" style="135" customWidth="1"/>
    <col min="8203" max="8203" width="12.85546875" style="135" customWidth="1"/>
    <col min="8204" max="8204" width="12.7109375" style="135" customWidth="1"/>
    <col min="8205" max="8447" width="9.140625" style="135"/>
    <col min="8448" max="8448" width="9.85546875" style="135" customWidth="1"/>
    <col min="8449" max="8449" width="45.28515625" style="135" customWidth="1"/>
    <col min="8450" max="8450" width="8.85546875" style="135" customWidth="1"/>
    <col min="8451" max="8451" width="8.42578125" style="135" customWidth="1"/>
    <col min="8452" max="8452" width="8.28515625" style="135" customWidth="1"/>
    <col min="8453" max="8453" width="7.5703125" style="135" customWidth="1"/>
    <col min="8454" max="8454" width="9.28515625" style="135" customWidth="1"/>
    <col min="8455" max="8455" width="8.7109375" style="135" customWidth="1"/>
    <col min="8456" max="8456" width="9.28515625" style="135" customWidth="1"/>
    <col min="8457" max="8457" width="9.140625" style="135"/>
    <col min="8458" max="8458" width="8.140625" style="135" customWidth="1"/>
    <col min="8459" max="8459" width="12.85546875" style="135" customWidth="1"/>
    <col min="8460" max="8460" width="12.7109375" style="135" customWidth="1"/>
    <col min="8461" max="8703" width="9.140625" style="135"/>
    <col min="8704" max="8704" width="9.85546875" style="135" customWidth="1"/>
    <col min="8705" max="8705" width="45.28515625" style="135" customWidth="1"/>
    <col min="8706" max="8706" width="8.85546875" style="135" customWidth="1"/>
    <col min="8707" max="8707" width="8.42578125" style="135" customWidth="1"/>
    <col min="8708" max="8708" width="8.28515625" style="135" customWidth="1"/>
    <col min="8709" max="8709" width="7.5703125" style="135" customWidth="1"/>
    <col min="8710" max="8710" width="9.28515625" style="135" customWidth="1"/>
    <col min="8711" max="8711" width="8.7109375" style="135" customWidth="1"/>
    <col min="8712" max="8712" width="9.28515625" style="135" customWidth="1"/>
    <col min="8713" max="8713" width="9.140625" style="135"/>
    <col min="8714" max="8714" width="8.140625" style="135" customWidth="1"/>
    <col min="8715" max="8715" width="12.85546875" style="135" customWidth="1"/>
    <col min="8716" max="8716" width="12.7109375" style="135" customWidth="1"/>
    <col min="8717" max="8959" width="9.140625" style="135"/>
    <col min="8960" max="8960" width="9.85546875" style="135" customWidth="1"/>
    <col min="8961" max="8961" width="45.28515625" style="135" customWidth="1"/>
    <col min="8962" max="8962" width="8.85546875" style="135" customWidth="1"/>
    <col min="8963" max="8963" width="8.42578125" style="135" customWidth="1"/>
    <col min="8964" max="8964" width="8.28515625" style="135" customWidth="1"/>
    <col min="8965" max="8965" width="7.5703125" style="135" customWidth="1"/>
    <col min="8966" max="8966" width="9.28515625" style="135" customWidth="1"/>
    <col min="8967" max="8967" width="8.7109375" style="135" customWidth="1"/>
    <col min="8968" max="8968" width="9.28515625" style="135" customWidth="1"/>
    <col min="8969" max="8969" width="9.140625" style="135"/>
    <col min="8970" max="8970" width="8.140625" style="135" customWidth="1"/>
    <col min="8971" max="8971" width="12.85546875" style="135" customWidth="1"/>
    <col min="8972" max="8972" width="12.7109375" style="135" customWidth="1"/>
    <col min="8973" max="9215" width="9.140625" style="135"/>
    <col min="9216" max="9216" width="9.85546875" style="135" customWidth="1"/>
    <col min="9217" max="9217" width="45.28515625" style="135" customWidth="1"/>
    <col min="9218" max="9218" width="8.85546875" style="135" customWidth="1"/>
    <col min="9219" max="9219" width="8.42578125" style="135" customWidth="1"/>
    <col min="9220" max="9220" width="8.28515625" style="135" customWidth="1"/>
    <col min="9221" max="9221" width="7.5703125" style="135" customWidth="1"/>
    <col min="9222" max="9222" width="9.28515625" style="135" customWidth="1"/>
    <col min="9223" max="9223" width="8.7109375" style="135" customWidth="1"/>
    <col min="9224" max="9224" width="9.28515625" style="135" customWidth="1"/>
    <col min="9225" max="9225" width="9.140625" style="135"/>
    <col min="9226" max="9226" width="8.140625" style="135" customWidth="1"/>
    <col min="9227" max="9227" width="12.85546875" style="135" customWidth="1"/>
    <col min="9228" max="9228" width="12.7109375" style="135" customWidth="1"/>
    <col min="9229" max="9471" width="9.140625" style="135"/>
    <col min="9472" max="9472" width="9.85546875" style="135" customWidth="1"/>
    <col min="9473" max="9473" width="45.28515625" style="135" customWidth="1"/>
    <col min="9474" max="9474" width="8.85546875" style="135" customWidth="1"/>
    <col min="9475" max="9475" width="8.42578125" style="135" customWidth="1"/>
    <col min="9476" max="9476" width="8.28515625" style="135" customWidth="1"/>
    <col min="9477" max="9477" width="7.5703125" style="135" customWidth="1"/>
    <col min="9478" max="9478" width="9.28515625" style="135" customWidth="1"/>
    <col min="9479" max="9479" width="8.7109375" style="135" customWidth="1"/>
    <col min="9480" max="9480" width="9.28515625" style="135" customWidth="1"/>
    <col min="9481" max="9481" width="9.140625" style="135"/>
    <col min="9482" max="9482" width="8.140625" style="135" customWidth="1"/>
    <col min="9483" max="9483" width="12.85546875" style="135" customWidth="1"/>
    <col min="9484" max="9484" width="12.7109375" style="135" customWidth="1"/>
    <col min="9485" max="9727" width="9.140625" style="135"/>
    <col min="9728" max="9728" width="9.85546875" style="135" customWidth="1"/>
    <col min="9729" max="9729" width="45.28515625" style="135" customWidth="1"/>
    <col min="9730" max="9730" width="8.85546875" style="135" customWidth="1"/>
    <col min="9731" max="9731" width="8.42578125" style="135" customWidth="1"/>
    <col min="9732" max="9732" width="8.28515625" style="135" customWidth="1"/>
    <col min="9733" max="9733" width="7.5703125" style="135" customWidth="1"/>
    <col min="9734" max="9734" width="9.28515625" style="135" customWidth="1"/>
    <col min="9735" max="9735" width="8.7109375" style="135" customWidth="1"/>
    <col min="9736" max="9736" width="9.28515625" style="135" customWidth="1"/>
    <col min="9737" max="9737" width="9.140625" style="135"/>
    <col min="9738" max="9738" width="8.140625" style="135" customWidth="1"/>
    <col min="9739" max="9739" width="12.85546875" style="135" customWidth="1"/>
    <col min="9740" max="9740" width="12.7109375" style="135" customWidth="1"/>
    <col min="9741" max="9983" width="9.140625" style="135"/>
    <col min="9984" max="9984" width="9.85546875" style="135" customWidth="1"/>
    <col min="9985" max="9985" width="45.28515625" style="135" customWidth="1"/>
    <col min="9986" max="9986" width="8.85546875" style="135" customWidth="1"/>
    <col min="9987" max="9987" width="8.42578125" style="135" customWidth="1"/>
    <col min="9988" max="9988" width="8.28515625" style="135" customWidth="1"/>
    <col min="9989" max="9989" width="7.5703125" style="135" customWidth="1"/>
    <col min="9990" max="9990" width="9.28515625" style="135" customWidth="1"/>
    <col min="9991" max="9991" width="8.7109375" style="135" customWidth="1"/>
    <col min="9992" max="9992" width="9.28515625" style="135" customWidth="1"/>
    <col min="9993" max="9993" width="9.140625" style="135"/>
    <col min="9994" max="9994" width="8.140625" style="135" customWidth="1"/>
    <col min="9995" max="9995" width="12.85546875" style="135" customWidth="1"/>
    <col min="9996" max="9996" width="12.7109375" style="135" customWidth="1"/>
    <col min="9997" max="10239" width="9.140625" style="135"/>
    <col min="10240" max="10240" width="9.85546875" style="135" customWidth="1"/>
    <col min="10241" max="10241" width="45.28515625" style="135" customWidth="1"/>
    <col min="10242" max="10242" width="8.85546875" style="135" customWidth="1"/>
    <col min="10243" max="10243" width="8.42578125" style="135" customWidth="1"/>
    <col min="10244" max="10244" width="8.28515625" style="135" customWidth="1"/>
    <col min="10245" max="10245" width="7.5703125" style="135" customWidth="1"/>
    <col min="10246" max="10246" width="9.28515625" style="135" customWidth="1"/>
    <col min="10247" max="10247" width="8.7109375" style="135" customWidth="1"/>
    <col min="10248" max="10248" width="9.28515625" style="135" customWidth="1"/>
    <col min="10249" max="10249" width="9.140625" style="135"/>
    <col min="10250" max="10250" width="8.140625" style="135" customWidth="1"/>
    <col min="10251" max="10251" width="12.85546875" style="135" customWidth="1"/>
    <col min="10252" max="10252" width="12.7109375" style="135" customWidth="1"/>
    <col min="10253" max="10495" width="9.140625" style="135"/>
    <col min="10496" max="10496" width="9.85546875" style="135" customWidth="1"/>
    <col min="10497" max="10497" width="45.28515625" style="135" customWidth="1"/>
    <col min="10498" max="10498" width="8.85546875" style="135" customWidth="1"/>
    <col min="10499" max="10499" width="8.42578125" style="135" customWidth="1"/>
    <col min="10500" max="10500" width="8.28515625" style="135" customWidth="1"/>
    <col min="10501" max="10501" width="7.5703125" style="135" customWidth="1"/>
    <col min="10502" max="10502" width="9.28515625" style="135" customWidth="1"/>
    <col min="10503" max="10503" width="8.7109375" style="135" customWidth="1"/>
    <col min="10504" max="10504" width="9.28515625" style="135" customWidth="1"/>
    <col min="10505" max="10505" width="9.140625" style="135"/>
    <col min="10506" max="10506" width="8.140625" style="135" customWidth="1"/>
    <col min="10507" max="10507" width="12.85546875" style="135" customWidth="1"/>
    <col min="10508" max="10508" width="12.7109375" style="135" customWidth="1"/>
    <col min="10509" max="10751" width="9.140625" style="135"/>
    <col min="10752" max="10752" width="9.85546875" style="135" customWidth="1"/>
    <col min="10753" max="10753" width="45.28515625" style="135" customWidth="1"/>
    <col min="10754" max="10754" width="8.85546875" style="135" customWidth="1"/>
    <col min="10755" max="10755" width="8.42578125" style="135" customWidth="1"/>
    <col min="10756" max="10756" width="8.28515625" style="135" customWidth="1"/>
    <col min="10757" max="10757" width="7.5703125" style="135" customWidth="1"/>
    <col min="10758" max="10758" width="9.28515625" style="135" customWidth="1"/>
    <col min="10759" max="10759" width="8.7109375" style="135" customWidth="1"/>
    <col min="10760" max="10760" width="9.28515625" style="135" customWidth="1"/>
    <col min="10761" max="10761" width="9.140625" style="135"/>
    <col min="10762" max="10762" width="8.140625" style="135" customWidth="1"/>
    <col min="10763" max="10763" width="12.85546875" style="135" customWidth="1"/>
    <col min="10764" max="10764" width="12.7109375" style="135" customWidth="1"/>
    <col min="10765" max="11007" width="9.140625" style="135"/>
    <col min="11008" max="11008" width="9.85546875" style="135" customWidth="1"/>
    <col min="11009" max="11009" width="45.28515625" style="135" customWidth="1"/>
    <col min="11010" max="11010" width="8.85546875" style="135" customWidth="1"/>
    <col min="11011" max="11011" width="8.42578125" style="135" customWidth="1"/>
    <col min="11012" max="11012" width="8.28515625" style="135" customWidth="1"/>
    <col min="11013" max="11013" width="7.5703125" style="135" customWidth="1"/>
    <col min="11014" max="11014" width="9.28515625" style="135" customWidth="1"/>
    <col min="11015" max="11015" width="8.7109375" style="135" customWidth="1"/>
    <col min="11016" max="11016" width="9.28515625" style="135" customWidth="1"/>
    <col min="11017" max="11017" width="9.140625" style="135"/>
    <col min="11018" max="11018" width="8.140625" style="135" customWidth="1"/>
    <col min="11019" max="11019" width="12.85546875" style="135" customWidth="1"/>
    <col min="11020" max="11020" width="12.7109375" style="135" customWidth="1"/>
    <col min="11021" max="11263" width="9.140625" style="135"/>
    <col min="11264" max="11264" width="9.85546875" style="135" customWidth="1"/>
    <col min="11265" max="11265" width="45.28515625" style="135" customWidth="1"/>
    <col min="11266" max="11266" width="8.85546875" style="135" customWidth="1"/>
    <col min="11267" max="11267" width="8.42578125" style="135" customWidth="1"/>
    <col min="11268" max="11268" width="8.28515625" style="135" customWidth="1"/>
    <col min="11269" max="11269" width="7.5703125" style="135" customWidth="1"/>
    <col min="11270" max="11270" width="9.28515625" style="135" customWidth="1"/>
    <col min="11271" max="11271" width="8.7109375" style="135" customWidth="1"/>
    <col min="11272" max="11272" width="9.28515625" style="135" customWidth="1"/>
    <col min="11273" max="11273" width="9.140625" style="135"/>
    <col min="11274" max="11274" width="8.140625" style="135" customWidth="1"/>
    <col min="11275" max="11275" width="12.85546875" style="135" customWidth="1"/>
    <col min="11276" max="11276" width="12.7109375" style="135" customWidth="1"/>
    <col min="11277" max="11519" width="9.140625" style="135"/>
    <col min="11520" max="11520" width="9.85546875" style="135" customWidth="1"/>
    <col min="11521" max="11521" width="45.28515625" style="135" customWidth="1"/>
    <col min="11522" max="11522" width="8.85546875" style="135" customWidth="1"/>
    <col min="11523" max="11523" width="8.42578125" style="135" customWidth="1"/>
    <col min="11524" max="11524" width="8.28515625" style="135" customWidth="1"/>
    <col min="11525" max="11525" width="7.5703125" style="135" customWidth="1"/>
    <col min="11526" max="11526" width="9.28515625" style="135" customWidth="1"/>
    <col min="11527" max="11527" width="8.7109375" style="135" customWidth="1"/>
    <col min="11528" max="11528" width="9.28515625" style="135" customWidth="1"/>
    <col min="11529" max="11529" width="9.140625" style="135"/>
    <col min="11530" max="11530" width="8.140625" style="135" customWidth="1"/>
    <col min="11531" max="11531" width="12.85546875" style="135" customWidth="1"/>
    <col min="11532" max="11532" width="12.7109375" style="135" customWidth="1"/>
    <col min="11533" max="11775" width="9.140625" style="135"/>
    <col min="11776" max="11776" width="9.85546875" style="135" customWidth="1"/>
    <col min="11777" max="11777" width="45.28515625" style="135" customWidth="1"/>
    <col min="11778" max="11778" width="8.85546875" style="135" customWidth="1"/>
    <col min="11779" max="11779" width="8.42578125" style="135" customWidth="1"/>
    <col min="11780" max="11780" width="8.28515625" style="135" customWidth="1"/>
    <col min="11781" max="11781" width="7.5703125" style="135" customWidth="1"/>
    <col min="11782" max="11782" width="9.28515625" style="135" customWidth="1"/>
    <col min="11783" max="11783" width="8.7109375" style="135" customWidth="1"/>
    <col min="11784" max="11784" width="9.28515625" style="135" customWidth="1"/>
    <col min="11785" max="11785" width="9.140625" style="135"/>
    <col min="11786" max="11786" width="8.140625" style="135" customWidth="1"/>
    <col min="11787" max="11787" width="12.85546875" style="135" customWidth="1"/>
    <col min="11788" max="11788" width="12.7109375" style="135" customWidth="1"/>
    <col min="11789" max="12031" width="9.140625" style="135"/>
    <col min="12032" max="12032" width="9.85546875" style="135" customWidth="1"/>
    <col min="12033" max="12033" width="45.28515625" style="135" customWidth="1"/>
    <col min="12034" max="12034" width="8.85546875" style="135" customWidth="1"/>
    <col min="12035" max="12035" width="8.42578125" style="135" customWidth="1"/>
    <col min="12036" max="12036" width="8.28515625" style="135" customWidth="1"/>
    <col min="12037" max="12037" width="7.5703125" style="135" customWidth="1"/>
    <col min="12038" max="12038" width="9.28515625" style="135" customWidth="1"/>
    <col min="12039" max="12039" width="8.7109375" style="135" customWidth="1"/>
    <col min="12040" max="12040" width="9.28515625" style="135" customWidth="1"/>
    <col min="12041" max="12041" width="9.140625" style="135"/>
    <col min="12042" max="12042" width="8.140625" style="135" customWidth="1"/>
    <col min="12043" max="12043" width="12.85546875" style="135" customWidth="1"/>
    <col min="12044" max="12044" width="12.7109375" style="135" customWidth="1"/>
    <col min="12045" max="12287" width="9.140625" style="135"/>
    <col min="12288" max="12288" width="9.85546875" style="135" customWidth="1"/>
    <col min="12289" max="12289" width="45.28515625" style="135" customWidth="1"/>
    <col min="12290" max="12290" width="8.85546875" style="135" customWidth="1"/>
    <col min="12291" max="12291" width="8.42578125" style="135" customWidth="1"/>
    <col min="12292" max="12292" width="8.28515625" style="135" customWidth="1"/>
    <col min="12293" max="12293" width="7.5703125" style="135" customWidth="1"/>
    <col min="12294" max="12294" width="9.28515625" style="135" customWidth="1"/>
    <col min="12295" max="12295" width="8.7109375" style="135" customWidth="1"/>
    <col min="12296" max="12296" width="9.28515625" style="135" customWidth="1"/>
    <col min="12297" max="12297" width="9.140625" style="135"/>
    <col min="12298" max="12298" width="8.140625" style="135" customWidth="1"/>
    <col min="12299" max="12299" width="12.85546875" style="135" customWidth="1"/>
    <col min="12300" max="12300" width="12.7109375" style="135" customWidth="1"/>
    <col min="12301" max="12543" width="9.140625" style="135"/>
    <col min="12544" max="12544" width="9.85546875" style="135" customWidth="1"/>
    <col min="12545" max="12545" width="45.28515625" style="135" customWidth="1"/>
    <col min="12546" max="12546" width="8.85546875" style="135" customWidth="1"/>
    <col min="12547" max="12547" width="8.42578125" style="135" customWidth="1"/>
    <col min="12548" max="12548" width="8.28515625" style="135" customWidth="1"/>
    <col min="12549" max="12549" width="7.5703125" style="135" customWidth="1"/>
    <col min="12550" max="12550" width="9.28515625" style="135" customWidth="1"/>
    <col min="12551" max="12551" width="8.7109375" style="135" customWidth="1"/>
    <col min="12552" max="12552" width="9.28515625" style="135" customWidth="1"/>
    <col min="12553" max="12553" width="9.140625" style="135"/>
    <col min="12554" max="12554" width="8.140625" style="135" customWidth="1"/>
    <col min="12555" max="12555" width="12.85546875" style="135" customWidth="1"/>
    <col min="12556" max="12556" width="12.7109375" style="135" customWidth="1"/>
    <col min="12557" max="12799" width="9.140625" style="135"/>
    <col min="12800" max="12800" width="9.85546875" style="135" customWidth="1"/>
    <col min="12801" max="12801" width="45.28515625" style="135" customWidth="1"/>
    <col min="12802" max="12802" width="8.85546875" style="135" customWidth="1"/>
    <col min="12803" max="12803" width="8.42578125" style="135" customWidth="1"/>
    <col min="12804" max="12804" width="8.28515625" style="135" customWidth="1"/>
    <col min="12805" max="12805" width="7.5703125" style="135" customWidth="1"/>
    <col min="12806" max="12806" width="9.28515625" style="135" customWidth="1"/>
    <col min="12807" max="12807" width="8.7109375" style="135" customWidth="1"/>
    <col min="12808" max="12808" width="9.28515625" style="135" customWidth="1"/>
    <col min="12809" max="12809" width="9.140625" style="135"/>
    <col min="12810" max="12810" width="8.140625" style="135" customWidth="1"/>
    <col min="12811" max="12811" width="12.85546875" style="135" customWidth="1"/>
    <col min="12812" max="12812" width="12.7109375" style="135" customWidth="1"/>
    <col min="12813" max="13055" width="9.140625" style="135"/>
    <col min="13056" max="13056" width="9.85546875" style="135" customWidth="1"/>
    <col min="13057" max="13057" width="45.28515625" style="135" customWidth="1"/>
    <col min="13058" max="13058" width="8.85546875" style="135" customWidth="1"/>
    <col min="13059" max="13059" width="8.42578125" style="135" customWidth="1"/>
    <col min="13060" max="13060" width="8.28515625" style="135" customWidth="1"/>
    <col min="13061" max="13061" width="7.5703125" style="135" customWidth="1"/>
    <col min="13062" max="13062" width="9.28515625" style="135" customWidth="1"/>
    <col min="13063" max="13063" width="8.7109375" style="135" customWidth="1"/>
    <col min="13064" max="13064" width="9.28515625" style="135" customWidth="1"/>
    <col min="13065" max="13065" width="9.140625" style="135"/>
    <col min="13066" max="13066" width="8.140625" style="135" customWidth="1"/>
    <col min="13067" max="13067" width="12.85546875" style="135" customWidth="1"/>
    <col min="13068" max="13068" width="12.7109375" style="135" customWidth="1"/>
    <col min="13069" max="13311" width="9.140625" style="135"/>
    <col min="13312" max="13312" width="9.85546875" style="135" customWidth="1"/>
    <col min="13313" max="13313" width="45.28515625" style="135" customWidth="1"/>
    <col min="13314" max="13314" width="8.85546875" style="135" customWidth="1"/>
    <col min="13315" max="13315" width="8.42578125" style="135" customWidth="1"/>
    <col min="13316" max="13316" width="8.28515625" style="135" customWidth="1"/>
    <col min="13317" max="13317" width="7.5703125" style="135" customWidth="1"/>
    <col min="13318" max="13318" width="9.28515625" style="135" customWidth="1"/>
    <col min="13319" max="13319" width="8.7109375" style="135" customWidth="1"/>
    <col min="13320" max="13320" width="9.28515625" style="135" customWidth="1"/>
    <col min="13321" max="13321" width="9.140625" style="135"/>
    <col min="13322" max="13322" width="8.140625" style="135" customWidth="1"/>
    <col min="13323" max="13323" width="12.85546875" style="135" customWidth="1"/>
    <col min="13324" max="13324" width="12.7109375" style="135" customWidth="1"/>
    <col min="13325" max="13567" width="9.140625" style="135"/>
    <col min="13568" max="13568" width="9.85546875" style="135" customWidth="1"/>
    <col min="13569" max="13569" width="45.28515625" style="135" customWidth="1"/>
    <col min="13570" max="13570" width="8.85546875" style="135" customWidth="1"/>
    <col min="13571" max="13571" width="8.42578125" style="135" customWidth="1"/>
    <col min="13572" max="13572" width="8.28515625" style="135" customWidth="1"/>
    <col min="13573" max="13573" width="7.5703125" style="135" customWidth="1"/>
    <col min="13574" max="13574" width="9.28515625" style="135" customWidth="1"/>
    <col min="13575" max="13575" width="8.7109375" style="135" customWidth="1"/>
    <col min="13576" max="13576" width="9.28515625" style="135" customWidth="1"/>
    <col min="13577" max="13577" width="9.140625" style="135"/>
    <col min="13578" max="13578" width="8.140625" style="135" customWidth="1"/>
    <col min="13579" max="13579" width="12.85546875" style="135" customWidth="1"/>
    <col min="13580" max="13580" width="12.7109375" style="135" customWidth="1"/>
    <col min="13581" max="13823" width="9.140625" style="135"/>
    <col min="13824" max="13824" width="9.85546875" style="135" customWidth="1"/>
    <col min="13825" max="13825" width="45.28515625" style="135" customWidth="1"/>
    <col min="13826" max="13826" width="8.85546875" style="135" customWidth="1"/>
    <col min="13827" max="13827" width="8.42578125" style="135" customWidth="1"/>
    <col min="13828" max="13828" width="8.28515625" style="135" customWidth="1"/>
    <col min="13829" max="13829" width="7.5703125" style="135" customWidth="1"/>
    <col min="13830" max="13830" width="9.28515625" style="135" customWidth="1"/>
    <col min="13831" max="13831" width="8.7109375" style="135" customWidth="1"/>
    <col min="13832" max="13832" width="9.28515625" style="135" customWidth="1"/>
    <col min="13833" max="13833" width="9.140625" style="135"/>
    <col min="13834" max="13834" width="8.140625" style="135" customWidth="1"/>
    <col min="13835" max="13835" width="12.85546875" style="135" customWidth="1"/>
    <col min="13836" max="13836" width="12.7109375" style="135" customWidth="1"/>
    <col min="13837" max="14079" width="9.140625" style="135"/>
    <col min="14080" max="14080" width="9.85546875" style="135" customWidth="1"/>
    <col min="14081" max="14081" width="45.28515625" style="135" customWidth="1"/>
    <col min="14082" max="14082" width="8.85546875" style="135" customWidth="1"/>
    <col min="14083" max="14083" width="8.42578125" style="135" customWidth="1"/>
    <col min="14084" max="14084" width="8.28515625" style="135" customWidth="1"/>
    <col min="14085" max="14085" width="7.5703125" style="135" customWidth="1"/>
    <col min="14086" max="14086" width="9.28515625" style="135" customWidth="1"/>
    <col min="14087" max="14087" width="8.7109375" style="135" customWidth="1"/>
    <col min="14088" max="14088" width="9.28515625" style="135" customWidth="1"/>
    <col min="14089" max="14089" width="9.140625" style="135"/>
    <col min="14090" max="14090" width="8.140625" style="135" customWidth="1"/>
    <col min="14091" max="14091" width="12.85546875" style="135" customWidth="1"/>
    <col min="14092" max="14092" width="12.7109375" style="135" customWidth="1"/>
    <col min="14093" max="14335" width="9.140625" style="135"/>
    <col min="14336" max="14336" width="9.85546875" style="135" customWidth="1"/>
    <col min="14337" max="14337" width="45.28515625" style="135" customWidth="1"/>
    <col min="14338" max="14338" width="8.85546875" style="135" customWidth="1"/>
    <col min="14339" max="14339" width="8.42578125" style="135" customWidth="1"/>
    <col min="14340" max="14340" width="8.28515625" style="135" customWidth="1"/>
    <col min="14341" max="14341" width="7.5703125" style="135" customWidth="1"/>
    <col min="14342" max="14342" width="9.28515625" style="135" customWidth="1"/>
    <col min="14343" max="14343" width="8.7109375" style="135" customWidth="1"/>
    <col min="14344" max="14344" width="9.28515625" style="135" customWidth="1"/>
    <col min="14345" max="14345" width="9.140625" style="135"/>
    <col min="14346" max="14346" width="8.140625" style="135" customWidth="1"/>
    <col min="14347" max="14347" width="12.85546875" style="135" customWidth="1"/>
    <col min="14348" max="14348" width="12.7109375" style="135" customWidth="1"/>
    <col min="14349" max="14591" width="9.140625" style="135"/>
    <col min="14592" max="14592" width="9.85546875" style="135" customWidth="1"/>
    <col min="14593" max="14593" width="45.28515625" style="135" customWidth="1"/>
    <col min="14594" max="14594" width="8.85546875" style="135" customWidth="1"/>
    <col min="14595" max="14595" width="8.42578125" style="135" customWidth="1"/>
    <col min="14596" max="14596" width="8.28515625" style="135" customWidth="1"/>
    <col min="14597" max="14597" width="7.5703125" style="135" customWidth="1"/>
    <col min="14598" max="14598" width="9.28515625" style="135" customWidth="1"/>
    <col min="14599" max="14599" width="8.7109375" style="135" customWidth="1"/>
    <col min="14600" max="14600" width="9.28515625" style="135" customWidth="1"/>
    <col min="14601" max="14601" width="9.140625" style="135"/>
    <col min="14602" max="14602" width="8.140625" style="135" customWidth="1"/>
    <col min="14603" max="14603" width="12.85546875" style="135" customWidth="1"/>
    <col min="14604" max="14604" width="12.7109375" style="135" customWidth="1"/>
    <col min="14605" max="14847" width="9.140625" style="135"/>
    <col min="14848" max="14848" width="9.85546875" style="135" customWidth="1"/>
    <col min="14849" max="14849" width="45.28515625" style="135" customWidth="1"/>
    <col min="14850" max="14850" width="8.85546875" style="135" customWidth="1"/>
    <col min="14851" max="14851" width="8.42578125" style="135" customWidth="1"/>
    <col min="14852" max="14852" width="8.28515625" style="135" customWidth="1"/>
    <col min="14853" max="14853" width="7.5703125" style="135" customWidth="1"/>
    <col min="14854" max="14854" width="9.28515625" style="135" customWidth="1"/>
    <col min="14855" max="14855" width="8.7109375" style="135" customWidth="1"/>
    <col min="14856" max="14856" width="9.28515625" style="135" customWidth="1"/>
    <col min="14857" max="14857" width="9.140625" style="135"/>
    <col min="14858" max="14858" width="8.140625" style="135" customWidth="1"/>
    <col min="14859" max="14859" width="12.85546875" style="135" customWidth="1"/>
    <col min="14860" max="14860" width="12.7109375" style="135" customWidth="1"/>
    <col min="14861" max="15103" width="9.140625" style="135"/>
    <col min="15104" max="15104" width="9.85546875" style="135" customWidth="1"/>
    <col min="15105" max="15105" width="45.28515625" style="135" customWidth="1"/>
    <col min="15106" max="15106" width="8.85546875" style="135" customWidth="1"/>
    <col min="15107" max="15107" width="8.42578125" style="135" customWidth="1"/>
    <col min="15108" max="15108" width="8.28515625" style="135" customWidth="1"/>
    <col min="15109" max="15109" width="7.5703125" style="135" customWidth="1"/>
    <col min="15110" max="15110" width="9.28515625" style="135" customWidth="1"/>
    <col min="15111" max="15111" width="8.7109375" style="135" customWidth="1"/>
    <col min="15112" max="15112" width="9.28515625" style="135" customWidth="1"/>
    <col min="15113" max="15113" width="9.140625" style="135"/>
    <col min="15114" max="15114" width="8.140625" style="135" customWidth="1"/>
    <col min="15115" max="15115" width="12.85546875" style="135" customWidth="1"/>
    <col min="15116" max="15116" width="12.7109375" style="135" customWidth="1"/>
    <col min="15117" max="15359" width="9.140625" style="135"/>
    <col min="15360" max="15360" width="9.85546875" style="135" customWidth="1"/>
    <col min="15361" max="15361" width="45.28515625" style="135" customWidth="1"/>
    <col min="15362" max="15362" width="8.85546875" style="135" customWidth="1"/>
    <col min="15363" max="15363" width="8.42578125" style="135" customWidth="1"/>
    <col min="15364" max="15364" width="8.28515625" style="135" customWidth="1"/>
    <col min="15365" max="15365" width="7.5703125" style="135" customWidth="1"/>
    <col min="15366" max="15366" width="9.28515625" style="135" customWidth="1"/>
    <col min="15367" max="15367" width="8.7109375" style="135" customWidth="1"/>
    <col min="15368" max="15368" width="9.28515625" style="135" customWidth="1"/>
    <col min="15369" max="15369" width="9.140625" style="135"/>
    <col min="15370" max="15370" width="8.140625" style="135" customWidth="1"/>
    <col min="15371" max="15371" width="12.85546875" style="135" customWidth="1"/>
    <col min="15372" max="15372" width="12.7109375" style="135" customWidth="1"/>
    <col min="15373" max="15615" width="9.140625" style="135"/>
    <col min="15616" max="15616" width="9.85546875" style="135" customWidth="1"/>
    <col min="15617" max="15617" width="45.28515625" style="135" customWidth="1"/>
    <col min="15618" max="15618" width="8.85546875" style="135" customWidth="1"/>
    <col min="15619" max="15619" width="8.42578125" style="135" customWidth="1"/>
    <col min="15620" max="15620" width="8.28515625" style="135" customWidth="1"/>
    <col min="15621" max="15621" width="7.5703125" style="135" customWidth="1"/>
    <col min="15622" max="15622" width="9.28515625" style="135" customWidth="1"/>
    <col min="15623" max="15623" width="8.7109375" style="135" customWidth="1"/>
    <col min="15624" max="15624" width="9.28515625" style="135" customWidth="1"/>
    <col min="15625" max="15625" width="9.140625" style="135"/>
    <col min="15626" max="15626" width="8.140625" style="135" customWidth="1"/>
    <col min="15627" max="15627" width="12.85546875" style="135" customWidth="1"/>
    <col min="15628" max="15628" width="12.7109375" style="135" customWidth="1"/>
    <col min="15629" max="15871" width="9.140625" style="135"/>
    <col min="15872" max="15872" width="9.85546875" style="135" customWidth="1"/>
    <col min="15873" max="15873" width="45.28515625" style="135" customWidth="1"/>
    <col min="15874" max="15874" width="8.85546875" style="135" customWidth="1"/>
    <col min="15875" max="15875" width="8.42578125" style="135" customWidth="1"/>
    <col min="15876" max="15876" width="8.28515625" style="135" customWidth="1"/>
    <col min="15877" max="15877" width="7.5703125" style="135" customWidth="1"/>
    <col min="15878" max="15878" width="9.28515625" style="135" customWidth="1"/>
    <col min="15879" max="15879" width="8.7109375" style="135" customWidth="1"/>
    <col min="15880" max="15880" width="9.28515625" style="135" customWidth="1"/>
    <col min="15881" max="15881" width="9.140625" style="135"/>
    <col min="15882" max="15882" width="8.140625" style="135" customWidth="1"/>
    <col min="15883" max="15883" width="12.85546875" style="135" customWidth="1"/>
    <col min="15884" max="15884" width="12.7109375" style="135" customWidth="1"/>
    <col min="15885" max="16127" width="9.140625" style="135"/>
    <col min="16128" max="16128" width="9.85546875" style="135" customWidth="1"/>
    <col min="16129" max="16129" width="45.28515625" style="135" customWidth="1"/>
    <col min="16130" max="16130" width="8.85546875" style="135" customWidth="1"/>
    <col min="16131" max="16131" width="8.42578125" style="135" customWidth="1"/>
    <col min="16132" max="16132" width="8.28515625" style="135" customWidth="1"/>
    <col min="16133" max="16133" width="7.5703125" style="135" customWidth="1"/>
    <col min="16134" max="16134" width="9.28515625" style="135" customWidth="1"/>
    <col min="16135" max="16135" width="8.7109375" style="135" customWidth="1"/>
    <col min="16136" max="16136" width="9.28515625" style="135" customWidth="1"/>
    <col min="16137" max="16137" width="9.140625" style="135"/>
    <col min="16138" max="16138" width="8.140625" style="135" customWidth="1"/>
    <col min="16139" max="16139" width="12.85546875" style="135" customWidth="1"/>
    <col min="16140" max="16140" width="12.7109375" style="135" customWidth="1"/>
    <col min="16141" max="16384" width="9.140625" style="135"/>
  </cols>
  <sheetData>
    <row r="1" spans="1:16" ht="6.75" customHeight="1"/>
    <row r="2" spans="1:16">
      <c r="A2" s="136"/>
      <c r="B2" s="137"/>
      <c r="C2" s="137"/>
      <c r="D2" s="137"/>
      <c r="E2" s="137"/>
      <c r="F2" s="137"/>
      <c r="G2" s="137"/>
      <c r="H2" s="136"/>
      <c r="I2" s="136"/>
      <c r="J2" s="136"/>
      <c r="K2" s="136"/>
      <c r="L2" s="136"/>
      <c r="M2" s="183"/>
      <c r="N2" s="136"/>
      <c r="O2" s="136"/>
      <c r="P2" s="173"/>
    </row>
    <row r="3" spans="1:16" ht="21.75" customHeight="1">
      <c r="A3" s="1030"/>
      <c r="B3" s="1035" t="s">
        <v>347</v>
      </c>
      <c r="C3" s="1035"/>
      <c r="D3" s="1035"/>
      <c r="E3" s="1035"/>
      <c r="F3" s="1035"/>
      <c r="G3" s="1035"/>
      <c r="H3" s="1035"/>
      <c r="I3" s="1035"/>
      <c r="J3" s="1035"/>
      <c r="K3" s="1035"/>
      <c r="L3" s="1035"/>
      <c r="M3" s="1035"/>
      <c r="N3" s="1038"/>
      <c r="O3" s="1039"/>
      <c r="P3" s="173"/>
    </row>
    <row r="4" spans="1:16" ht="27.75" customHeight="1">
      <c r="A4" s="1031"/>
      <c r="B4" s="1036"/>
      <c r="C4" s="1036"/>
      <c r="D4" s="1036"/>
      <c r="E4" s="1036"/>
      <c r="F4" s="1036"/>
      <c r="G4" s="1036"/>
      <c r="H4" s="1036"/>
      <c r="I4" s="1036"/>
      <c r="J4" s="1036"/>
      <c r="K4" s="1036"/>
      <c r="L4" s="1036"/>
      <c r="M4" s="1036"/>
      <c r="N4" s="1040"/>
      <c r="O4" s="1041"/>
      <c r="P4" s="173"/>
    </row>
    <row r="5" spans="1:16" ht="26.25" customHeight="1">
      <c r="A5" s="1032"/>
      <c r="B5" s="1037"/>
      <c r="C5" s="1037"/>
      <c r="D5" s="1037"/>
      <c r="E5" s="1037"/>
      <c r="F5" s="1037"/>
      <c r="G5" s="1037"/>
      <c r="H5" s="1037"/>
      <c r="I5" s="1037"/>
      <c r="J5" s="1037"/>
      <c r="K5" s="1037"/>
      <c r="L5" s="1037"/>
      <c r="M5" s="1037"/>
      <c r="N5" s="1042"/>
      <c r="O5" s="1043"/>
      <c r="P5" s="173"/>
    </row>
    <row r="6" spans="1:16">
      <c r="A6" s="1033" t="s">
        <v>348</v>
      </c>
      <c r="B6" s="1057" t="s">
        <v>349</v>
      </c>
      <c r="C6" s="1058"/>
      <c r="D6" s="1058"/>
      <c r="E6" s="1058"/>
      <c r="F6" s="1058"/>
      <c r="G6" s="1058"/>
      <c r="H6" s="1058"/>
      <c r="I6" s="1058"/>
      <c r="J6" s="1058"/>
      <c r="K6" s="1058"/>
      <c r="L6" s="1058"/>
      <c r="M6" s="1059"/>
      <c r="N6" s="1045" t="s">
        <v>350</v>
      </c>
      <c r="O6" s="1046"/>
      <c r="P6" s="173"/>
    </row>
    <row r="7" spans="1:16" ht="28.5">
      <c r="A7" s="1034"/>
      <c r="B7" s="140" t="s">
        <v>351</v>
      </c>
      <c r="C7" s="141" t="s">
        <v>352</v>
      </c>
      <c r="D7" s="142" t="s">
        <v>353</v>
      </c>
      <c r="E7" s="142" t="s">
        <v>354</v>
      </c>
      <c r="F7" s="142" t="s">
        <v>355</v>
      </c>
      <c r="G7" s="142" t="s">
        <v>356</v>
      </c>
      <c r="H7" s="142" t="s">
        <v>357</v>
      </c>
      <c r="I7" s="142" t="s">
        <v>358</v>
      </c>
      <c r="J7" s="142" t="s">
        <v>359</v>
      </c>
      <c r="K7" s="142" t="s">
        <v>360</v>
      </c>
      <c r="L7" s="142" t="s">
        <v>361</v>
      </c>
      <c r="M7" s="184" t="s">
        <v>362</v>
      </c>
      <c r="N7" s="1047"/>
      <c r="O7" s="1048"/>
      <c r="P7" s="173"/>
    </row>
    <row r="8" spans="1:16" ht="39.75" customHeight="1">
      <c r="A8" s="143" t="s">
        <v>363</v>
      </c>
      <c r="B8" s="138" t="s">
        <v>364</v>
      </c>
      <c r="C8" s="144" t="s">
        <v>365</v>
      </c>
      <c r="D8" s="139" t="s">
        <v>366</v>
      </c>
      <c r="E8" s="139" t="s">
        <v>367</v>
      </c>
      <c r="F8" s="139" t="s">
        <v>368</v>
      </c>
      <c r="G8" s="144" t="s">
        <v>369</v>
      </c>
      <c r="H8" s="139" t="s">
        <v>370</v>
      </c>
      <c r="I8" s="139" t="s">
        <v>371</v>
      </c>
      <c r="J8" s="139" t="s">
        <v>372</v>
      </c>
      <c r="K8" s="144" t="s">
        <v>373</v>
      </c>
      <c r="L8" s="144" t="s">
        <v>374</v>
      </c>
      <c r="M8" s="185" t="s">
        <v>369</v>
      </c>
      <c r="N8" s="1060" t="s">
        <v>375</v>
      </c>
      <c r="O8" s="1061"/>
      <c r="P8" s="173"/>
    </row>
    <row r="9" spans="1:16">
      <c r="A9" s="145" t="s">
        <v>376</v>
      </c>
      <c r="B9" s="146">
        <v>9.81</v>
      </c>
      <c r="C9" s="147">
        <v>8.1</v>
      </c>
      <c r="D9" s="147">
        <v>2.79</v>
      </c>
      <c r="E9" s="147">
        <v>11.78</v>
      </c>
      <c r="F9" s="148">
        <v>28.48</v>
      </c>
      <c r="G9" s="148">
        <v>0.123333333333333</v>
      </c>
      <c r="H9" s="147">
        <v>0.01</v>
      </c>
      <c r="I9" s="147" t="s">
        <v>377</v>
      </c>
      <c r="J9" s="186">
        <v>2.7133333333333298</v>
      </c>
      <c r="K9" s="148">
        <v>133.333333333333</v>
      </c>
      <c r="L9" s="148">
        <v>88.6666666666667</v>
      </c>
      <c r="M9" s="187"/>
      <c r="N9" s="1062" t="s">
        <v>378</v>
      </c>
      <c r="O9" s="1063"/>
      <c r="P9" s="173"/>
    </row>
    <row r="10" spans="1:16">
      <c r="A10" s="145" t="s">
        <v>130</v>
      </c>
      <c r="B10" s="149">
        <v>2.5299999999999998</v>
      </c>
      <c r="C10" s="150">
        <v>8.1199999999999992</v>
      </c>
      <c r="D10" s="150">
        <v>2.1</v>
      </c>
      <c r="E10" s="150">
        <v>21.89</v>
      </c>
      <c r="F10" s="151">
        <v>31.768444444444398</v>
      </c>
      <c r="G10" s="151">
        <v>0.29555555555555602</v>
      </c>
      <c r="H10" s="151">
        <v>1.6666666666666701E-2</v>
      </c>
      <c r="I10" s="188">
        <v>1.93333333333333</v>
      </c>
      <c r="J10" s="188">
        <v>0.81333333333333302</v>
      </c>
      <c r="K10" s="151">
        <v>596.41408883086797</v>
      </c>
      <c r="L10" s="151">
        <v>525.60730429677301</v>
      </c>
      <c r="M10" s="189"/>
      <c r="N10" s="1049" t="s">
        <v>379</v>
      </c>
      <c r="O10" s="1050"/>
      <c r="P10" s="173"/>
    </row>
    <row r="11" spans="1:16">
      <c r="A11" s="145" t="s">
        <v>118</v>
      </c>
      <c r="B11" s="152">
        <v>10.83</v>
      </c>
      <c r="C11" s="150">
        <v>7.67</v>
      </c>
      <c r="D11" s="150">
        <v>3.77</v>
      </c>
      <c r="E11" s="153">
        <v>34</v>
      </c>
      <c r="F11" s="151">
        <v>28.68</v>
      </c>
      <c r="G11" s="151">
        <v>0.26333333333333298</v>
      </c>
      <c r="H11" s="151">
        <v>4.6666666666666697E-2</v>
      </c>
      <c r="I11" s="188">
        <v>4.3433333333333302</v>
      </c>
      <c r="J11" s="188">
        <v>3.5166666666666702</v>
      </c>
      <c r="K11" s="188">
        <v>122715.848793239</v>
      </c>
      <c r="L11" s="188">
        <v>48372.962610078299</v>
      </c>
      <c r="M11" s="189"/>
      <c r="N11" s="1049" t="s">
        <v>379</v>
      </c>
      <c r="O11" s="1050"/>
      <c r="P11" s="173"/>
    </row>
    <row r="12" spans="1:16">
      <c r="A12" s="145" t="s">
        <v>380</v>
      </c>
      <c r="B12" s="149">
        <v>1.82</v>
      </c>
      <c r="C12" s="150">
        <v>7.13</v>
      </c>
      <c r="D12" s="150">
        <v>3.64</v>
      </c>
      <c r="E12" s="150">
        <v>9.56</v>
      </c>
      <c r="F12" s="151">
        <v>33.799999999999997</v>
      </c>
      <c r="G12" s="151">
        <v>0.193333333333333</v>
      </c>
      <c r="H12" s="150">
        <v>2.1666666666666699E-2</v>
      </c>
      <c r="I12" s="150" t="s">
        <v>377</v>
      </c>
      <c r="J12" s="190" t="s">
        <v>377</v>
      </c>
      <c r="K12" s="151">
        <v>3250.9288383891699</v>
      </c>
      <c r="L12" s="188">
        <v>2449.5801387587098</v>
      </c>
      <c r="M12" s="189"/>
      <c r="N12" s="1049" t="s">
        <v>379</v>
      </c>
      <c r="O12" s="1050"/>
      <c r="P12" s="173"/>
    </row>
    <row r="13" spans="1:16">
      <c r="A13" s="145" t="s">
        <v>381</v>
      </c>
      <c r="B13" s="154">
        <v>4.26</v>
      </c>
      <c r="C13" s="150">
        <v>8.0299999999999994</v>
      </c>
      <c r="D13" s="150">
        <v>4.55</v>
      </c>
      <c r="E13" s="150">
        <v>9.11</v>
      </c>
      <c r="F13" s="150">
        <v>33.4</v>
      </c>
      <c r="G13" s="151">
        <v>0.19555555555555601</v>
      </c>
      <c r="H13" s="150">
        <v>3.5555555555555597E-2</v>
      </c>
      <c r="I13" s="150" t="s">
        <v>377</v>
      </c>
      <c r="J13" s="188">
        <v>0.5</v>
      </c>
      <c r="K13" s="151">
        <v>81.725566585899301</v>
      </c>
      <c r="L13" s="151">
        <v>49.346394173349502</v>
      </c>
      <c r="M13" s="189"/>
      <c r="N13" s="1055" t="s">
        <v>378</v>
      </c>
      <c r="O13" s="1056"/>
      <c r="P13" s="173"/>
    </row>
    <row r="14" spans="1:16">
      <c r="A14" s="145" t="s">
        <v>382</v>
      </c>
      <c r="B14" s="152">
        <v>8.91</v>
      </c>
      <c r="C14" s="150">
        <v>7.95</v>
      </c>
      <c r="D14" s="150">
        <v>2.54</v>
      </c>
      <c r="E14" s="153">
        <v>31.72</v>
      </c>
      <c r="F14" s="150">
        <v>33.35</v>
      </c>
      <c r="G14" s="150">
        <v>0.16</v>
      </c>
      <c r="H14" s="151">
        <v>3.8888888888888903E-2</v>
      </c>
      <c r="I14" s="150" t="s">
        <v>377</v>
      </c>
      <c r="J14" s="190" t="s">
        <v>377</v>
      </c>
      <c r="K14" s="188">
        <v>34682.421070761302</v>
      </c>
      <c r="L14" s="188">
        <v>27557.037271164099</v>
      </c>
      <c r="M14" s="189"/>
      <c r="N14" s="1049" t="s">
        <v>379</v>
      </c>
      <c r="O14" s="1050"/>
      <c r="P14" s="173"/>
    </row>
    <row r="15" spans="1:16">
      <c r="A15" s="145" t="s">
        <v>383</v>
      </c>
      <c r="B15" s="155">
        <v>3.05</v>
      </c>
      <c r="C15" s="150">
        <v>7.65</v>
      </c>
      <c r="D15" s="150">
        <v>3</v>
      </c>
      <c r="E15" s="150">
        <v>13.9</v>
      </c>
      <c r="F15" s="156">
        <v>30.419333333333299</v>
      </c>
      <c r="G15" s="157">
        <v>0.33</v>
      </c>
      <c r="H15" s="157">
        <v>0.02</v>
      </c>
      <c r="I15" s="150" t="s">
        <v>377</v>
      </c>
      <c r="J15" s="190" t="s">
        <v>377</v>
      </c>
      <c r="K15" s="191">
        <v>106.30126706980499</v>
      </c>
      <c r="L15" s="156">
        <v>98.090434361326004</v>
      </c>
      <c r="M15" s="189"/>
      <c r="N15" s="1055" t="s">
        <v>378</v>
      </c>
      <c r="O15" s="1056"/>
      <c r="P15" s="173"/>
    </row>
    <row r="16" spans="1:16" ht="34.5" customHeight="1">
      <c r="A16" s="158" t="s">
        <v>384</v>
      </c>
      <c r="B16" s="159" t="s">
        <v>364</v>
      </c>
      <c r="C16" s="160" t="s">
        <v>365</v>
      </c>
      <c r="D16" s="161" t="s">
        <v>366</v>
      </c>
      <c r="E16" s="161" t="s">
        <v>367</v>
      </c>
      <c r="F16" s="161" t="s">
        <v>368</v>
      </c>
      <c r="G16" s="160" t="s">
        <v>369</v>
      </c>
      <c r="H16" s="161" t="s">
        <v>370</v>
      </c>
      <c r="I16" s="161" t="s">
        <v>371</v>
      </c>
      <c r="J16" s="161" t="s">
        <v>372</v>
      </c>
      <c r="K16" s="160" t="s">
        <v>373</v>
      </c>
      <c r="L16" s="160" t="s">
        <v>374</v>
      </c>
      <c r="M16" s="192" t="s">
        <v>369</v>
      </c>
      <c r="N16" s="1051" t="s">
        <v>375</v>
      </c>
      <c r="O16" s="1052"/>
      <c r="P16" s="173"/>
    </row>
    <row r="17" spans="1:16">
      <c r="A17" s="145" t="s">
        <v>385</v>
      </c>
      <c r="B17" s="154">
        <v>3.13</v>
      </c>
      <c r="C17" s="150">
        <v>8.5500000000000007</v>
      </c>
      <c r="D17" s="150">
        <v>3.57</v>
      </c>
      <c r="E17" s="153">
        <v>386.33</v>
      </c>
      <c r="F17" s="150">
        <v>34.020000000000003</v>
      </c>
      <c r="G17" s="150">
        <v>0.41</v>
      </c>
      <c r="H17" s="150">
        <v>5.0999999999999997E-2</v>
      </c>
      <c r="I17" s="164" t="s">
        <v>377</v>
      </c>
      <c r="J17" s="153">
        <v>0.51</v>
      </c>
      <c r="K17" s="150" t="s">
        <v>377</v>
      </c>
      <c r="L17" s="150" t="s">
        <v>377</v>
      </c>
      <c r="M17" s="193">
        <v>19.5</v>
      </c>
      <c r="N17" s="1049" t="s">
        <v>379</v>
      </c>
      <c r="O17" s="1050"/>
      <c r="P17" s="173"/>
    </row>
    <row r="18" spans="1:16">
      <c r="A18" s="145" t="s">
        <v>386</v>
      </c>
      <c r="B18" s="152">
        <v>8.6</v>
      </c>
      <c r="C18" s="150">
        <v>8.36</v>
      </c>
      <c r="D18" s="153">
        <v>81</v>
      </c>
      <c r="E18" s="153">
        <v>45</v>
      </c>
      <c r="F18" s="150">
        <v>31.1</v>
      </c>
      <c r="G18" s="150">
        <v>0.37</v>
      </c>
      <c r="H18" s="150">
        <v>0.33</v>
      </c>
      <c r="I18" s="153">
        <v>12.6</v>
      </c>
      <c r="J18" s="153">
        <v>0.52</v>
      </c>
      <c r="K18" s="153">
        <v>87250</v>
      </c>
      <c r="L18" s="188">
        <v>12488.434649999999</v>
      </c>
      <c r="M18" s="193">
        <v>30.7</v>
      </c>
      <c r="N18" s="1049" t="s">
        <v>379</v>
      </c>
      <c r="O18" s="1050"/>
      <c r="P18" s="173"/>
    </row>
    <row r="19" spans="1:16">
      <c r="A19" s="145" t="s">
        <v>387</v>
      </c>
      <c r="B19" s="149">
        <v>2.08</v>
      </c>
      <c r="C19" s="150">
        <v>8.1300000000000008</v>
      </c>
      <c r="D19" s="150">
        <v>3.46</v>
      </c>
      <c r="E19" s="153">
        <v>48.86</v>
      </c>
      <c r="F19" s="151">
        <v>27.648</v>
      </c>
      <c r="G19" s="150">
        <v>5.2</v>
      </c>
      <c r="H19" s="153">
        <v>1.55</v>
      </c>
      <c r="I19" s="153">
        <v>2.65</v>
      </c>
      <c r="J19" s="153">
        <v>1.1499999999999999</v>
      </c>
      <c r="K19" s="188">
        <v>29981.713720755401</v>
      </c>
      <c r="L19" s="188">
        <v>24261.451949062899</v>
      </c>
      <c r="M19" s="193">
        <v>18</v>
      </c>
      <c r="N19" s="1049" t="s">
        <v>379</v>
      </c>
      <c r="O19" s="1050"/>
      <c r="P19" s="173"/>
    </row>
    <row r="20" spans="1:16">
      <c r="A20" s="145" t="s">
        <v>388</v>
      </c>
      <c r="B20" s="154">
        <v>5.43</v>
      </c>
      <c r="C20" s="153">
        <v>9.32</v>
      </c>
      <c r="D20" s="150">
        <v>3.14</v>
      </c>
      <c r="E20" s="153">
        <v>61.92</v>
      </c>
      <c r="F20" s="150">
        <v>30.98</v>
      </c>
      <c r="G20" s="162"/>
      <c r="H20" s="163"/>
      <c r="I20" s="162"/>
      <c r="J20" s="162"/>
      <c r="K20" s="151">
        <v>540.36098405531504</v>
      </c>
      <c r="L20" s="151">
        <v>333.79458367220099</v>
      </c>
      <c r="M20" s="194"/>
      <c r="N20" s="1049" t="s">
        <v>379</v>
      </c>
      <c r="O20" s="1050"/>
      <c r="P20" s="173"/>
    </row>
    <row r="21" spans="1:16">
      <c r="A21" s="145" t="s">
        <v>389</v>
      </c>
      <c r="B21" s="159" t="s">
        <v>390</v>
      </c>
      <c r="C21" s="160" t="s">
        <v>365</v>
      </c>
      <c r="D21" s="161" t="s">
        <v>391</v>
      </c>
      <c r="E21" s="161" t="s">
        <v>392</v>
      </c>
      <c r="F21" s="161" t="s">
        <v>368</v>
      </c>
      <c r="G21" s="160" t="s">
        <v>369</v>
      </c>
      <c r="H21" s="161" t="s">
        <v>370</v>
      </c>
      <c r="I21" s="161" t="s">
        <v>371</v>
      </c>
      <c r="J21" s="160" t="s">
        <v>372</v>
      </c>
      <c r="K21" s="160" t="s">
        <v>393</v>
      </c>
      <c r="L21" s="160" t="s">
        <v>373</v>
      </c>
      <c r="M21" s="192" t="s">
        <v>394</v>
      </c>
      <c r="N21" s="1049" t="s">
        <v>395</v>
      </c>
      <c r="O21" s="1050"/>
      <c r="P21" s="173"/>
    </row>
    <row r="22" spans="1:16">
      <c r="A22" s="145" t="s">
        <v>396</v>
      </c>
      <c r="B22" s="149">
        <v>0.93500000000000005</v>
      </c>
      <c r="C22" s="150">
        <v>7.49</v>
      </c>
      <c r="D22" s="153">
        <v>98.5</v>
      </c>
      <c r="E22" s="150">
        <v>104.125</v>
      </c>
      <c r="F22" s="150">
        <v>31.1</v>
      </c>
      <c r="G22" s="150">
        <v>0.38</v>
      </c>
      <c r="H22" s="150">
        <v>3.7999999999999999E-2</v>
      </c>
      <c r="I22" s="153">
        <v>2.15</v>
      </c>
      <c r="J22" s="153">
        <v>2.1</v>
      </c>
      <c r="K22" s="188">
        <v>4692841.5669999998</v>
      </c>
      <c r="L22" s="188">
        <v>1304839.8370000001</v>
      </c>
      <c r="M22" s="193">
        <v>27.97</v>
      </c>
      <c r="N22" s="1049" t="s">
        <v>379</v>
      </c>
      <c r="O22" s="1050"/>
      <c r="P22" s="173"/>
    </row>
    <row r="23" spans="1:16" ht="31.5" customHeight="1">
      <c r="A23" s="158" t="s">
        <v>397</v>
      </c>
      <c r="B23" s="159" t="s">
        <v>398</v>
      </c>
      <c r="C23" s="160" t="s">
        <v>365</v>
      </c>
      <c r="D23" s="161" t="s">
        <v>399</v>
      </c>
      <c r="E23" s="161" t="s">
        <v>367</v>
      </c>
      <c r="F23" s="161" t="s">
        <v>368</v>
      </c>
      <c r="G23" s="160" t="s">
        <v>369</v>
      </c>
      <c r="H23" s="161" t="s">
        <v>370</v>
      </c>
      <c r="I23" s="161" t="s">
        <v>371</v>
      </c>
      <c r="J23" s="161" t="s">
        <v>372</v>
      </c>
      <c r="K23" s="160" t="s">
        <v>373</v>
      </c>
      <c r="L23" s="160" t="s">
        <v>400</v>
      </c>
      <c r="M23" s="192" t="s">
        <v>399</v>
      </c>
      <c r="N23" s="1051" t="s">
        <v>401</v>
      </c>
      <c r="O23" s="1052"/>
      <c r="P23" s="173"/>
    </row>
    <row r="24" spans="1:16">
      <c r="A24" s="145" t="s">
        <v>246</v>
      </c>
      <c r="B24" s="154">
        <v>4.29</v>
      </c>
      <c r="C24" s="150">
        <v>8.2100000000000009</v>
      </c>
      <c r="D24" s="150">
        <v>2.63</v>
      </c>
      <c r="E24" s="150">
        <v>19.21</v>
      </c>
      <c r="F24" s="150">
        <v>32.995333333333299</v>
      </c>
      <c r="G24" s="164"/>
      <c r="H24" s="164"/>
      <c r="I24" s="190"/>
      <c r="J24" s="190"/>
      <c r="K24" s="151">
        <v>4441.5938896677999</v>
      </c>
      <c r="L24" s="188">
        <v>3783.8561548392399</v>
      </c>
      <c r="M24" s="189"/>
      <c r="N24" s="1049" t="s">
        <v>379</v>
      </c>
      <c r="O24" s="1050"/>
      <c r="P24" s="173" t="s">
        <v>402</v>
      </c>
    </row>
    <row r="25" spans="1:16">
      <c r="A25" s="145" t="s">
        <v>403</v>
      </c>
      <c r="B25" s="154">
        <v>4.66</v>
      </c>
      <c r="C25" s="150">
        <v>7.59</v>
      </c>
      <c r="D25" s="150">
        <v>3</v>
      </c>
      <c r="E25" s="153">
        <v>99.67</v>
      </c>
      <c r="F25" s="150">
        <v>31.32</v>
      </c>
      <c r="G25" s="164"/>
      <c r="H25" s="164"/>
      <c r="I25" s="190"/>
      <c r="J25" s="190"/>
      <c r="K25" s="188">
        <v>12002.3143684277</v>
      </c>
      <c r="L25" s="188">
        <v>10957.4110779926</v>
      </c>
      <c r="M25" s="189"/>
      <c r="N25" s="1049" t="s">
        <v>379</v>
      </c>
      <c r="O25" s="1050"/>
      <c r="P25" s="173"/>
    </row>
    <row r="26" spans="1:16">
      <c r="A26" s="165" t="s">
        <v>404</v>
      </c>
      <c r="B26" s="166">
        <v>8.19</v>
      </c>
      <c r="C26" s="167">
        <v>8.77</v>
      </c>
      <c r="D26" s="167">
        <v>2.71</v>
      </c>
      <c r="E26" s="168">
        <v>30.41</v>
      </c>
      <c r="F26" s="167">
        <v>32.346333333333298</v>
      </c>
      <c r="G26" s="169"/>
      <c r="H26" s="169"/>
      <c r="I26" s="195"/>
      <c r="J26" s="196"/>
      <c r="K26" s="197">
        <v>4327.4318789169502</v>
      </c>
      <c r="L26" s="198">
        <v>3176.1319891234998</v>
      </c>
      <c r="M26" s="199"/>
      <c r="N26" s="1053" t="s">
        <v>379</v>
      </c>
      <c r="O26" s="1054"/>
      <c r="P26" s="173"/>
    </row>
    <row r="27" spans="1:16">
      <c r="A27" s="170"/>
      <c r="B27" s="171"/>
      <c r="C27" s="171"/>
      <c r="D27" s="171"/>
      <c r="E27" s="171"/>
      <c r="F27" s="171"/>
      <c r="G27" s="171"/>
      <c r="H27" s="170"/>
      <c r="I27" s="170"/>
      <c r="J27" s="170"/>
      <c r="K27" s="170"/>
      <c r="L27" s="170"/>
      <c r="M27" s="200"/>
      <c r="N27" s="170"/>
      <c r="O27" s="170"/>
      <c r="P27" s="173"/>
    </row>
    <row r="28" spans="1:16">
      <c r="A28" s="1028" t="s">
        <v>405</v>
      </c>
      <c r="B28" s="1029"/>
      <c r="C28" s="172"/>
      <c r="D28" s="172"/>
      <c r="E28" s="172"/>
      <c r="F28" s="172"/>
      <c r="G28" s="172"/>
      <c r="H28" s="173"/>
      <c r="I28" s="173"/>
      <c r="J28" s="1044" t="s">
        <v>406</v>
      </c>
      <c r="K28" s="1044"/>
      <c r="L28" s="1044"/>
      <c r="M28" s="1044"/>
      <c r="N28" s="1044"/>
      <c r="O28" s="173"/>
      <c r="P28" s="173"/>
    </row>
    <row r="29" spans="1:16">
      <c r="A29" s="174" t="s">
        <v>378</v>
      </c>
      <c r="B29" s="175"/>
      <c r="C29" s="172"/>
      <c r="D29" s="172"/>
      <c r="E29" s="172"/>
      <c r="F29" s="172"/>
      <c r="G29" s="172"/>
      <c r="H29" s="173"/>
      <c r="I29" s="201"/>
      <c r="J29" s="1044"/>
      <c r="K29" s="1044"/>
      <c r="L29" s="1044"/>
      <c r="M29" s="1044"/>
      <c r="N29" s="1044"/>
      <c r="O29" s="173"/>
      <c r="P29" s="173"/>
    </row>
    <row r="30" spans="1:16">
      <c r="A30" s="174" t="s">
        <v>407</v>
      </c>
      <c r="B30" s="176"/>
      <c r="C30" s="172"/>
      <c r="D30" s="172"/>
      <c r="E30" s="172"/>
      <c r="F30" s="172"/>
      <c r="G30" s="172"/>
      <c r="H30" s="173"/>
      <c r="I30" s="173"/>
      <c r="J30" s="173"/>
      <c r="K30" s="173"/>
      <c r="L30" s="173"/>
      <c r="M30" s="173"/>
      <c r="N30" s="173"/>
      <c r="O30" s="173"/>
      <c r="P30" s="173"/>
    </row>
    <row r="31" spans="1:16">
      <c r="A31" s="174" t="s">
        <v>408</v>
      </c>
      <c r="B31" s="177" t="s">
        <v>409</v>
      </c>
      <c r="C31" s="172"/>
      <c r="D31" s="172"/>
      <c r="E31" s="172"/>
      <c r="F31" s="172"/>
      <c r="G31" s="172"/>
      <c r="H31" s="173"/>
      <c r="I31" s="173"/>
      <c r="J31" s="173"/>
      <c r="K31" s="202"/>
      <c r="L31" s="173"/>
      <c r="M31" s="203"/>
      <c r="N31" s="173"/>
      <c r="O31" s="173"/>
      <c r="P31" s="173"/>
    </row>
    <row r="32" spans="1:16">
      <c r="A32" s="174" t="s">
        <v>410</v>
      </c>
      <c r="B32" s="178" t="s">
        <v>411</v>
      </c>
      <c r="C32" s="172"/>
      <c r="D32" s="172"/>
      <c r="E32" s="172"/>
      <c r="F32" s="172"/>
      <c r="G32" s="172"/>
      <c r="H32" s="173"/>
      <c r="I32" s="173"/>
      <c r="J32" s="173"/>
      <c r="K32" s="173"/>
      <c r="L32" s="173"/>
      <c r="M32" s="203"/>
      <c r="N32" s="173"/>
      <c r="O32" s="173"/>
      <c r="P32" s="173"/>
    </row>
    <row r="33" spans="1:16">
      <c r="A33" s="174" t="s">
        <v>412</v>
      </c>
      <c r="B33" s="179" t="s">
        <v>377</v>
      </c>
      <c r="C33" s="172"/>
      <c r="D33" s="172"/>
      <c r="E33" s="172"/>
      <c r="F33" s="172"/>
      <c r="G33" s="172"/>
      <c r="H33" s="173"/>
      <c r="I33" s="173"/>
      <c r="J33" s="173"/>
      <c r="K33" s="173"/>
      <c r="L33" s="173"/>
      <c r="M33" s="203"/>
      <c r="N33" s="173"/>
      <c r="O33" s="173"/>
      <c r="P33" s="173"/>
    </row>
    <row r="34" spans="1:16">
      <c r="A34" s="180" t="s">
        <v>413</v>
      </c>
      <c r="B34" s="181" t="s">
        <v>377</v>
      </c>
      <c r="C34" s="172"/>
      <c r="D34" s="172"/>
      <c r="E34" s="172"/>
      <c r="F34" s="172"/>
      <c r="G34" s="172"/>
      <c r="H34" s="173"/>
      <c r="I34" s="173"/>
      <c r="J34" s="173"/>
      <c r="K34" s="173"/>
      <c r="L34" s="173"/>
      <c r="M34" s="203"/>
      <c r="N34" s="173"/>
      <c r="O34" s="173"/>
      <c r="P34" s="173"/>
    </row>
    <row r="35" spans="1:16" s="132" customFormat="1" ht="15.75" customHeight="1">
      <c r="A35" s="182"/>
      <c r="B35" s="182"/>
      <c r="C35" s="182"/>
      <c r="I35" s="90"/>
    </row>
    <row r="36" spans="1:16" s="132" customFormat="1">
      <c r="A36" s="182"/>
      <c r="B36" s="182"/>
      <c r="C36" s="182"/>
      <c r="I36" s="90"/>
    </row>
    <row r="37" spans="1:16" s="132" customFormat="1">
      <c r="A37" s="182"/>
      <c r="B37" s="182"/>
      <c r="C37" s="182"/>
      <c r="I37" s="90"/>
    </row>
    <row r="38" spans="1:16" s="132" customFormat="1">
      <c r="A38" s="182"/>
      <c r="B38" s="182"/>
      <c r="C38" s="182"/>
      <c r="I38" s="90"/>
    </row>
    <row r="39" spans="1:16" s="132" customFormat="1">
      <c r="A39" s="182"/>
      <c r="B39" s="182"/>
      <c r="C39" s="182"/>
      <c r="I39" s="90"/>
    </row>
    <row r="40" spans="1:16" s="132" customFormat="1">
      <c r="A40" s="182"/>
      <c r="B40" s="182"/>
      <c r="C40" s="182"/>
      <c r="I40" s="90"/>
    </row>
    <row r="41" spans="1:16" s="132" customFormat="1">
      <c r="A41" s="182"/>
      <c r="B41" s="182"/>
      <c r="C41" s="182"/>
      <c r="I41" s="90"/>
    </row>
    <row r="42" spans="1:16" s="132" customFormat="1">
      <c r="A42" s="182"/>
      <c r="B42" s="182"/>
      <c r="C42" s="182"/>
      <c r="I42" s="90"/>
    </row>
    <row r="43" spans="1:16" s="132" customFormat="1">
      <c r="A43" s="182"/>
      <c r="B43" s="182"/>
      <c r="C43" s="182"/>
      <c r="I43" s="90"/>
    </row>
    <row r="44" spans="1:16" s="132" customFormat="1">
      <c r="A44" s="182"/>
      <c r="B44" s="182"/>
      <c r="C44" s="182"/>
      <c r="I44" s="90"/>
    </row>
    <row r="45" spans="1:16" s="132" customFormat="1">
      <c r="A45" s="182"/>
      <c r="B45" s="182"/>
      <c r="C45" s="182"/>
      <c r="I45" s="90"/>
    </row>
    <row r="46" spans="1:16" s="132" customFormat="1">
      <c r="A46" s="182"/>
      <c r="B46" s="182"/>
      <c r="C46" s="182"/>
      <c r="I46" s="90"/>
    </row>
    <row r="47" spans="1:16" s="132" customFormat="1">
      <c r="A47" s="182"/>
      <c r="B47" s="182"/>
      <c r="C47" s="182"/>
      <c r="I47" s="90"/>
    </row>
    <row r="48" spans="1:16" s="132" customFormat="1">
      <c r="A48" s="182"/>
      <c r="B48" s="182"/>
      <c r="C48" s="182"/>
      <c r="I48" s="90"/>
    </row>
    <row r="49" spans="1:9" s="132" customFormat="1">
      <c r="A49" s="182"/>
      <c r="B49" s="182"/>
      <c r="C49" s="182"/>
      <c r="I49" s="90"/>
    </row>
    <row r="50" spans="1:9" s="132" customFormat="1">
      <c r="A50" s="182"/>
      <c r="B50" s="182"/>
      <c r="C50" s="182"/>
      <c r="I50" s="90"/>
    </row>
    <row r="51" spans="1:9" s="132" customFormat="1">
      <c r="A51" s="182"/>
      <c r="B51" s="182"/>
      <c r="C51" s="182"/>
      <c r="I51" s="90"/>
    </row>
    <row r="52" spans="1:9" s="132" customFormat="1">
      <c r="A52" s="182"/>
      <c r="B52" s="182"/>
      <c r="C52" s="182"/>
      <c r="I52" s="90"/>
    </row>
    <row r="53" spans="1:9" s="132" customFormat="1">
      <c r="A53" s="182"/>
      <c r="B53" s="182"/>
      <c r="C53" s="182"/>
      <c r="I53" s="90"/>
    </row>
    <row r="54" spans="1:9" s="132" customFormat="1">
      <c r="A54" s="182"/>
      <c r="B54" s="182"/>
      <c r="C54" s="182"/>
      <c r="I54" s="90"/>
    </row>
    <row r="55" spans="1:9" s="132" customFormat="1">
      <c r="A55" s="182"/>
      <c r="B55" s="182"/>
      <c r="C55" s="182"/>
      <c r="I55" s="90"/>
    </row>
    <row r="56" spans="1:9" s="132" customFormat="1">
      <c r="A56" s="182"/>
      <c r="B56" s="182"/>
      <c r="C56" s="182"/>
      <c r="I56" s="90"/>
    </row>
    <row r="57" spans="1:9" s="132" customFormat="1">
      <c r="A57" s="182"/>
      <c r="B57" s="182"/>
      <c r="C57" s="182"/>
      <c r="I57" s="90"/>
    </row>
    <row r="58" spans="1:9" s="132" customFormat="1">
      <c r="A58" s="182"/>
      <c r="B58" s="182"/>
      <c r="C58" s="182"/>
      <c r="I58" s="90"/>
    </row>
    <row r="59" spans="1:9" s="132" customFormat="1">
      <c r="A59" s="182"/>
      <c r="B59" s="182"/>
      <c r="C59" s="182"/>
      <c r="I59" s="90"/>
    </row>
    <row r="60" spans="1:9" s="132" customFormat="1">
      <c r="A60" s="182"/>
      <c r="B60" s="182"/>
      <c r="C60" s="182"/>
      <c r="I60" s="90"/>
    </row>
    <row r="61" spans="1:9" s="132" customFormat="1">
      <c r="A61" s="182"/>
      <c r="B61" s="182"/>
      <c r="C61" s="182"/>
      <c r="I61" s="90"/>
    </row>
    <row r="62" spans="1:9" s="132" customFormat="1">
      <c r="A62" s="182"/>
      <c r="B62" s="182"/>
      <c r="C62" s="182"/>
      <c r="I62" s="90"/>
    </row>
    <row r="63" spans="1:9" s="132" customFormat="1">
      <c r="A63" s="182"/>
      <c r="B63" s="182"/>
      <c r="C63" s="182"/>
      <c r="I63" s="90"/>
    </row>
    <row r="64" spans="1:9" s="132" customFormat="1">
      <c r="A64" s="182"/>
      <c r="B64" s="182"/>
      <c r="C64" s="182"/>
      <c r="I64" s="90"/>
    </row>
    <row r="65" spans="1:9" s="132" customFormat="1">
      <c r="A65" s="182"/>
      <c r="B65" s="182"/>
      <c r="C65" s="182"/>
      <c r="I65" s="90"/>
    </row>
    <row r="66" spans="1:9" s="132" customFormat="1">
      <c r="A66" s="182"/>
      <c r="B66" s="182"/>
      <c r="C66" s="182"/>
      <c r="I66" s="90"/>
    </row>
    <row r="67" spans="1:9" s="132" customFormat="1">
      <c r="A67" s="182"/>
      <c r="B67" s="182"/>
      <c r="C67" s="182"/>
      <c r="I67" s="90"/>
    </row>
    <row r="68" spans="1:9" s="132" customFormat="1">
      <c r="A68" s="182"/>
      <c r="B68" s="182"/>
      <c r="C68" s="182"/>
      <c r="I68" s="90"/>
    </row>
    <row r="69" spans="1:9" s="132" customFormat="1">
      <c r="A69" s="182"/>
      <c r="B69" s="182"/>
      <c r="C69" s="182"/>
      <c r="I69" s="90"/>
    </row>
    <row r="70" spans="1:9" s="132" customFormat="1">
      <c r="A70" s="182"/>
      <c r="B70" s="182"/>
      <c r="C70" s="182"/>
      <c r="I70" s="90"/>
    </row>
    <row r="71" spans="1:9" s="132" customFormat="1">
      <c r="A71" s="182"/>
      <c r="B71" s="182"/>
      <c r="C71" s="182"/>
      <c r="I71" s="90"/>
    </row>
    <row r="72" spans="1:9" s="132" customFormat="1">
      <c r="A72" s="182"/>
      <c r="B72" s="182"/>
      <c r="C72" s="182"/>
      <c r="I72" s="90"/>
    </row>
    <row r="73" spans="1:9" s="132" customFormat="1">
      <c r="A73" s="182"/>
      <c r="B73" s="182"/>
      <c r="C73" s="182"/>
      <c r="I73" s="90"/>
    </row>
    <row r="74" spans="1:9" s="132" customFormat="1">
      <c r="A74" s="182"/>
      <c r="B74" s="182"/>
      <c r="C74" s="182"/>
      <c r="I74" s="90"/>
    </row>
    <row r="75" spans="1:9" s="132" customFormat="1">
      <c r="A75" s="182"/>
      <c r="B75" s="182"/>
      <c r="C75" s="182"/>
      <c r="I75" s="90"/>
    </row>
    <row r="76" spans="1:9" s="132" customFormat="1">
      <c r="A76" s="182"/>
      <c r="B76" s="182"/>
      <c r="C76" s="182"/>
      <c r="I76" s="90"/>
    </row>
    <row r="77" spans="1:9" s="132" customFormat="1">
      <c r="A77" s="182"/>
      <c r="B77" s="182"/>
      <c r="C77" s="182"/>
      <c r="I77" s="90"/>
    </row>
    <row r="78" spans="1:9" s="132" customFormat="1">
      <c r="A78" s="182"/>
      <c r="B78" s="182"/>
      <c r="C78" s="182"/>
      <c r="I78" s="90"/>
    </row>
    <row r="79" spans="1:9" s="132" customFormat="1">
      <c r="A79" s="182"/>
      <c r="B79" s="182"/>
      <c r="C79" s="182"/>
      <c r="I79" s="90"/>
    </row>
    <row r="80" spans="1:9" s="132" customFormat="1">
      <c r="A80" s="182"/>
      <c r="B80" s="182"/>
      <c r="C80" s="182"/>
      <c r="I80" s="90"/>
    </row>
    <row r="81" spans="1:9" s="132" customFormat="1">
      <c r="A81" s="182"/>
      <c r="B81" s="182"/>
      <c r="C81" s="182"/>
      <c r="I81" s="90"/>
    </row>
    <row r="82" spans="1:9" s="132" customFormat="1">
      <c r="A82" s="182"/>
      <c r="B82" s="182"/>
      <c r="C82" s="182"/>
      <c r="I82" s="90"/>
    </row>
    <row r="83" spans="1:9" s="132" customFormat="1">
      <c r="A83" s="182"/>
      <c r="B83" s="182"/>
      <c r="C83" s="182"/>
      <c r="I83" s="90"/>
    </row>
    <row r="84" spans="1:9" s="132" customFormat="1">
      <c r="A84" s="182"/>
      <c r="B84" s="182"/>
      <c r="C84" s="182"/>
      <c r="I84" s="90"/>
    </row>
    <row r="85" spans="1:9" s="132" customFormat="1">
      <c r="A85" s="182"/>
      <c r="B85" s="182"/>
      <c r="C85" s="182"/>
      <c r="I85" s="90"/>
    </row>
    <row r="86" spans="1:9" s="132" customFormat="1">
      <c r="A86" s="182"/>
      <c r="B86" s="182"/>
      <c r="C86" s="182"/>
      <c r="I86" s="90"/>
    </row>
    <row r="87" spans="1:9" s="132" customFormat="1">
      <c r="A87" s="182"/>
      <c r="B87" s="182"/>
      <c r="C87" s="182"/>
      <c r="I87" s="90"/>
    </row>
    <row r="88" spans="1:9" s="132" customFormat="1">
      <c r="A88" s="182"/>
      <c r="B88" s="182"/>
      <c r="C88" s="182"/>
      <c r="I88" s="90"/>
    </row>
    <row r="89" spans="1:9" s="132" customFormat="1">
      <c r="A89" s="182"/>
      <c r="B89" s="182"/>
      <c r="C89" s="182"/>
      <c r="I89" s="90"/>
    </row>
    <row r="90" spans="1:9" s="132" customFormat="1">
      <c r="A90" s="182"/>
      <c r="B90" s="182"/>
      <c r="C90" s="182"/>
      <c r="I90" s="90"/>
    </row>
    <row r="91" spans="1:9" s="132" customFormat="1">
      <c r="A91" s="182"/>
      <c r="B91" s="182"/>
      <c r="C91" s="182"/>
      <c r="I91" s="90"/>
    </row>
    <row r="92" spans="1:9" s="132" customFormat="1">
      <c r="A92" s="182"/>
      <c r="B92" s="182"/>
      <c r="C92" s="182"/>
      <c r="I92" s="90"/>
    </row>
    <row r="93" spans="1:9" s="132" customFormat="1">
      <c r="A93" s="182"/>
      <c r="B93" s="182"/>
      <c r="C93" s="182"/>
      <c r="I93" s="90"/>
    </row>
    <row r="94" spans="1:9" s="132" customFormat="1">
      <c r="A94" s="182"/>
      <c r="B94" s="182"/>
      <c r="C94" s="182"/>
      <c r="I94" s="90"/>
    </row>
    <row r="95" spans="1:9" s="132" customFormat="1">
      <c r="A95" s="182"/>
      <c r="B95" s="182"/>
      <c r="C95" s="182"/>
      <c r="I95" s="90"/>
    </row>
    <row r="96" spans="1:9" s="132" customFormat="1">
      <c r="A96" s="182"/>
      <c r="B96" s="182"/>
      <c r="C96" s="182"/>
      <c r="I96" s="90"/>
    </row>
    <row r="97" spans="1:9" s="132" customFormat="1">
      <c r="A97" s="182"/>
      <c r="B97" s="182"/>
      <c r="C97" s="182"/>
      <c r="I97" s="90"/>
    </row>
    <row r="98" spans="1:9" s="132" customFormat="1">
      <c r="A98" s="182"/>
      <c r="B98" s="182"/>
      <c r="C98" s="182"/>
      <c r="I98" s="90"/>
    </row>
    <row r="99" spans="1:9" s="132" customFormat="1">
      <c r="A99" s="182"/>
      <c r="B99" s="182"/>
      <c r="C99" s="182"/>
      <c r="I99" s="90"/>
    </row>
    <row r="100" spans="1:9" s="132" customFormat="1">
      <c r="A100" s="182"/>
      <c r="B100" s="182"/>
      <c r="C100" s="182"/>
      <c r="I100" s="90"/>
    </row>
    <row r="101" spans="1:9" s="132" customFormat="1">
      <c r="A101" s="182"/>
      <c r="B101" s="182"/>
      <c r="C101" s="182"/>
      <c r="I101" s="90"/>
    </row>
    <row r="102" spans="1:9" s="132" customFormat="1">
      <c r="A102" s="182"/>
      <c r="B102" s="182"/>
      <c r="C102" s="182"/>
      <c r="I102" s="90"/>
    </row>
    <row r="103" spans="1:9" s="132" customFormat="1">
      <c r="A103" s="182"/>
      <c r="B103" s="182"/>
      <c r="C103" s="182"/>
      <c r="I103" s="90"/>
    </row>
    <row r="104" spans="1:9" s="132" customFormat="1">
      <c r="A104" s="182"/>
      <c r="B104" s="182"/>
      <c r="C104" s="182"/>
      <c r="I104" s="90"/>
    </row>
    <row r="105" spans="1:9" s="132" customFormat="1">
      <c r="A105" s="182"/>
      <c r="B105" s="182"/>
      <c r="C105" s="182"/>
      <c r="I105" s="90"/>
    </row>
    <row r="106" spans="1:9" s="132" customFormat="1">
      <c r="A106" s="182"/>
      <c r="B106" s="182"/>
      <c r="C106" s="182"/>
      <c r="I106" s="90"/>
    </row>
    <row r="107" spans="1:9" s="132" customFormat="1">
      <c r="A107" s="182"/>
      <c r="B107" s="182"/>
      <c r="C107" s="182"/>
      <c r="I107" s="90"/>
    </row>
    <row r="108" spans="1:9" s="132" customFormat="1">
      <c r="A108" s="182"/>
      <c r="B108" s="182"/>
      <c r="C108" s="182"/>
      <c r="I108" s="90"/>
    </row>
    <row r="109" spans="1:9" s="132" customFormat="1">
      <c r="A109" s="182"/>
      <c r="B109" s="182"/>
      <c r="C109" s="182"/>
      <c r="I109" s="90"/>
    </row>
    <row r="110" spans="1:9" s="132" customFormat="1">
      <c r="A110" s="182"/>
      <c r="B110" s="182"/>
      <c r="C110" s="182"/>
      <c r="I110" s="90"/>
    </row>
    <row r="111" spans="1:9" s="132" customFormat="1">
      <c r="A111" s="182"/>
      <c r="B111" s="182"/>
      <c r="C111" s="182"/>
      <c r="I111" s="90"/>
    </row>
    <row r="112" spans="1:9" s="132" customFormat="1">
      <c r="A112" s="182"/>
      <c r="B112" s="182"/>
      <c r="C112" s="182"/>
      <c r="I112" s="90"/>
    </row>
    <row r="113" spans="1:9" s="132" customFormat="1">
      <c r="A113" s="182"/>
      <c r="B113" s="182"/>
      <c r="C113" s="182"/>
      <c r="I113" s="90"/>
    </row>
    <row r="114" spans="1:9" s="132" customFormat="1">
      <c r="A114" s="182"/>
      <c r="B114" s="182"/>
      <c r="C114" s="182"/>
      <c r="I114" s="90"/>
    </row>
    <row r="115" spans="1:9" s="132" customFormat="1">
      <c r="A115" s="182"/>
      <c r="B115" s="182"/>
      <c r="C115" s="182"/>
      <c r="I115" s="90"/>
    </row>
    <row r="116" spans="1:9" s="132" customFormat="1">
      <c r="A116" s="182"/>
      <c r="B116" s="182"/>
      <c r="C116" s="182"/>
      <c r="I116" s="90"/>
    </row>
    <row r="117" spans="1:9" s="132" customFormat="1">
      <c r="A117" s="182"/>
      <c r="B117" s="182"/>
      <c r="C117" s="182"/>
      <c r="I117" s="90"/>
    </row>
    <row r="118" spans="1:9" s="132" customFormat="1">
      <c r="A118" s="182"/>
      <c r="B118" s="182"/>
      <c r="C118" s="182"/>
      <c r="I118" s="90"/>
    </row>
    <row r="119" spans="1:9" s="132" customFormat="1">
      <c r="A119" s="182"/>
      <c r="B119" s="182"/>
      <c r="C119" s="182"/>
      <c r="I119" s="90"/>
    </row>
    <row r="120" spans="1:9" s="132" customFormat="1">
      <c r="A120" s="182"/>
      <c r="B120" s="182"/>
      <c r="C120" s="182"/>
      <c r="I120" s="90"/>
    </row>
    <row r="121" spans="1:9" s="132" customFormat="1">
      <c r="A121" s="182"/>
      <c r="B121" s="182"/>
      <c r="C121" s="182"/>
      <c r="I121" s="90"/>
    </row>
    <row r="122" spans="1:9" s="132" customFormat="1">
      <c r="A122" s="182"/>
      <c r="B122" s="182"/>
      <c r="C122" s="182"/>
      <c r="I122" s="90"/>
    </row>
    <row r="123" spans="1:9" s="132" customFormat="1">
      <c r="A123" s="182"/>
      <c r="B123" s="182"/>
      <c r="C123" s="182"/>
      <c r="I123" s="90"/>
    </row>
    <row r="124" spans="1:9" s="132" customFormat="1">
      <c r="A124" s="182"/>
      <c r="B124" s="182"/>
      <c r="C124" s="182"/>
      <c r="I124" s="90"/>
    </row>
    <row r="125" spans="1:9" s="132" customFormat="1">
      <c r="A125" s="182"/>
      <c r="B125" s="182"/>
      <c r="C125" s="182"/>
      <c r="I125" s="90"/>
    </row>
    <row r="126" spans="1:9" s="132" customFormat="1">
      <c r="A126" s="182"/>
      <c r="B126" s="182"/>
      <c r="C126" s="182"/>
      <c r="I126" s="90"/>
    </row>
    <row r="127" spans="1:9" s="132" customFormat="1">
      <c r="A127" s="182"/>
      <c r="B127" s="182"/>
      <c r="C127" s="182"/>
      <c r="I127" s="90"/>
    </row>
    <row r="128" spans="1:9" s="132" customFormat="1">
      <c r="A128" s="182"/>
      <c r="B128" s="182"/>
      <c r="C128" s="182"/>
      <c r="I128" s="90"/>
    </row>
    <row r="129" spans="1:9" s="132" customFormat="1">
      <c r="A129" s="182"/>
      <c r="B129" s="182"/>
      <c r="C129" s="182"/>
      <c r="I129" s="90"/>
    </row>
    <row r="130" spans="1:9" s="132" customFormat="1">
      <c r="A130" s="182"/>
      <c r="B130" s="182"/>
      <c r="C130" s="182"/>
      <c r="I130" s="90"/>
    </row>
    <row r="131" spans="1:9" s="132" customFormat="1">
      <c r="A131" s="182"/>
      <c r="B131" s="182"/>
      <c r="C131" s="182"/>
      <c r="I131" s="90"/>
    </row>
    <row r="132" spans="1:9" s="132" customFormat="1">
      <c r="A132" s="182"/>
      <c r="B132" s="182"/>
      <c r="C132" s="182"/>
      <c r="I132" s="90"/>
    </row>
    <row r="133" spans="1:9" s="132" customFormat="1">
      <c r="A133" s="182"/>
      <c r="B133" s="182"/>
      <c r="C133" s="182"/>
      <c r="I133" s="90"/>
    </row>
    <row r="134" spans="1:9" s="132" customFormat="1">
      <c r="A134" s="182"/>
      <c r="B134" s="182"/>
      <c r="C134" s="182"/>
      <c r="I134" s="90"/>
    </row>
    <row r="135" spans="1:9" s="132" customFormat="1">
      <c r="A135" s="182"/>
      <c r="B135" s="182"/>
      <c r="C135" s="182"/>
      <c r="I135" s="90"/>
    </row>
    <row r="136" spans="1:9" s="132" customFormat="1">
      <c r="A136" s="182"/>
      <c r="B136" s="182"/>
      <c r="C136" s="182"/>
      <c r="I136" s="90"/>
    </row>
    <row r="137" spans="1:9" s="132" customFormat="1">
      <c r="A137" s="182"/>
      <c r="B137" s="182"/>
      <c r="C137" s="182"/>
      <c r="I137" s="90"/>
    </row>
    <row r="138" spans="1:9" s="132" customFormat="1">
      <c r="A138" s="182"/>
      <c r="B138" s="182"/>
      <c r="C138" s="182"/>
      <c r="I138" s="90"/>
    </row>
    <row r="139" spans="1:9" s="132" customFormat="1">
      <c r="A139" s="182"/>
      <c r="B139" s="182"/>
      <c r="C139" s="182"/>
      <c r="I139" s="90"/>
    </row>
    <row r="140" spans="1:9" s="132" customFormat="1">
      <c r="A140" s="182"/>
      <c r="B140" s="182"/>
      <c r="C140" s="182"/>
      <c r="I140" s="90"/>
    </row>
    <row r="141" spans="1:9" s="132" customFormat="1">
      <c r="A141" s="182"/>
      <c r="B141" s="182"/>
      <c r="C141" s="182"/>
      <c r="I141" s="90"/>
    </row>
    <row r="142" spans="1:9" s="132" customFormat="1">
      <c r="A142" s="182"/>
      <c r="B142" s="182"/>
      <c r="C142" s="182"/>
      <c r="I142" s="90"/>
    </row>
    <row r="143" spans="1:9" s="132" customFormat="1">
      <c r="A143" s="182"/>
      <c r="B143" s="182"/>
      <c r="C143" s="182"/>
      <c r="I143" s="90"/>
    </row>
    <row r="144" spans="1:9" s="132" customFormat="1">
      <c r="A144" s="182"/>
      <c r="B144" s="182"/>
      <c r="C144" s="182"/>
      <c r="I144" s="90"/>
    </row>
    <row r="145" spans="1:9" s="132" customFormat="1">
      <c r="A145" s="182"/>
      <c r="B145" s="182"/>
      <c r="C145" s="182"/>
      <c r="I145" s="90"/>
    </row>
    <row r="146" spans="1:9" s="132" customFormat="1">
      <c r="A146" s="182"/>
      <c r="B146" s="182"/>
      <c r="C146" s="182"/>
      <c r="I146" s="90"/>
    </row>
    <row r="147" spans="1:9" s="132" customFormat="1">
      <c r="A147" s="182"/>
      <c r="B147" s="182"/>
      <c r="C147" s="182"/>
      <c r="I147" s="90"/>
    </row>
    <row r="148" spans="1:9" s="132" customFormat="1">
      <c r="A148" s="182"/>
      <c r="B148" s="182"/>
      <c r="C148" s="182"/>
      <c r="I148" s="90"/>
    </row>
    <row r="149" spans="1:9" s="132" customFormat="1">
      <c r="A149" s="182"/>
      <c r="B149" s="182"/>
      <c r="C149" s="182"/>
      <c r="I149" s="90"/>
    </row>
    <row r="150" spans="1:9" s="132" customFormat="1">
      <c r="A150" s="182"/>
      <c r="B150" s="182"/>
      <c r="C150" s="182"/>
      <c r="I150" s="90"/>
    </row>
    <row r="151" spans="1:9" s="132" customFormat="1">
      <c r="A151" s="182"/>
      <c r="B151" s="182"/>
      <c r="C151" s="182"/>
      <c r="I151" s="90"/>
    </row>
    <row r="152" spans="1:9" s="132" customFormat="1">
      <c r="A152" s="182"/>
      <c r="B152" s="182"/>
      <c r="C152" s="182"/>
      <c r="I152" s="90"/>
    </row>
    <row r="153" spans="1:9" s="132" customFormat="1">
      <c r="A153" s="182"/>
      <c r="B153" s="182"/>
      <c r="C153" s="182"/>
      <c r="I153" s="90"/>
    </row>
    <row r="154" spans="1:9" s="132" customFormat="1">
      <c r="A154" s="182"/>
      <c r="B154" s="182"/>
      <c r="C154" s="182"/>
      <c r="I154" s="90"/>
    </row>
    <row r="155" spans="1:9" s="132" customFormat="1">
      <c r="A155" s="182"/>
      <c r="B155" s="182"/>
      <c r="C155" s="182"/>
      <c r="I155" s="90"/>
    </row>
    <row r="156" spans="1:9" s="132" customFormat="1">
      <c r="A156" s="182"/>
      <c r="B156" s="182"/>
      <c r="C156" s="182"/>
      <c r="I156" s="90"/>
    </row>
    <row r="157" spans="1:9" s="132" customFormat="1">
      <c r="A157" s="182"/>
      <c r="B157" s="182"/>
      <c r="C157" s="182"/>
      <c r="I157" s="90"/>
    </row>
    <row r="158" spans="1:9" s="132" customFormat="1">
      <c r="A158" s="182"/>
      <c r="B158" s="182"/>
      <c r="C158" s="182"/>
      <c r="I158" s="90"/>
    </row>
    <row r="159" spans="1:9" s="132" customFormat="1">
      <c r="A159" s="182"/>
      <c r="B159" s="182"/>
      <c r="C159" s="182"/>
      <c r="I159" s="90"/>
    </row>
    <row r="160" spans="1:9" s="132" customFormat="1">
      <c r="A160" s="182"/>
      <c r="B160" s="182"/>
      <c r="C160" s="182"/>
      <c r="I160" s="90"/>
    </row>
    <row r="161" spans="1:9" s="132" customFormat="1">
      <c r="A161" s="182"/>
      <c r="B161" s="182"/>
      <c r="C161" s="182"/>
      <c r="I161" s="90"/>
    </row>
    <row r="162" spans="1:9" s="132" customFormat="1">
      <c r="A162" s="182"/>
      <c r="B162" s="182"/>
      <c r="C162" s="182"/>
      <c r="I162" s="90"/>
    </row>
    <row r="163" spans="1:9" s="132" customFormat="1">
      <c r="A163" s="182"/>
      <c r="B163" s="182"/>
      <c r="C163" s="182"/>
      <c r="I163" s="90"/>
    </row>
    <row r="164" spans="1:9" s="132" customFormat="1">
      <c r="A164" s="182"/>
      <c r="B164" s="182"/>
      <c r="C164" s="182"/>
      <c r="I164" s="90"/>
    </row>
    <row r="165" spans="1:9" s="132" customFormat="1">
      <c r="A165" s="182"/>
      <c r="B165" s="182"/>
      <c r="C165" s="182"/>
      <c r="I165" s="90"/>
    </row>
    <row r="166" spans="1:9" s="132" customFormat="1">
      <c r="A166" s="182"/>
      <c r="B166" s="182"/>
      <c r="C166" s="182"/>
      <c r="I166" s="90"/>
    </row>
    <row r="167" spans="1:9" s="132" customFormat="1">
      <c r="A167" s="182"/>
      <c r="B167" s="182"/>
      <c r="C167" s="182"/>
      <c r="I167" s="90"/>
    </row>
    <row r="168" spans="1:9" s="132" customFormat="1">
      <c r="A168" s="182"/>
      <c r="B168" s="182"/>
      <c r="C168" s="182"/>
      <c r="I168" s="90"/>
    </row>
    <row r="169" spans="1:9" s="132" customFormat="1">
      <c r="A169" s="182"/>
      <c r="B169" s="182"/>
      <c r="C169" s="182"/>
      <c r="I169" s="90"/>
    </row>
    <row r="170" spans="1:9" s="132" customFormat="1">
      <c r="A170" s="182"/>
      <c r="B170" s="182"/>
      <c r="C170" s="182"/>
      <c r="I170" s="90"/>
    </row>
    <row r="171" spans="1:9" s="132" customFormat="1">
      <c r="A171" s="182"/>
      <c r="B171" s="182"/>
      <c r="C171" s="182"/>
      <c r="I171" s="90"/>
    </row>
    <row r="172" spans="1:9" s="132" customFormat="1">
      <c r="A172" s="182"/>
      <c r="B172" s="182"/>
      <c r="C172" s="182"/>
      <c r="I172" s="90"/>
    </row>
    <row r="173" spans="1:9" s="132" customFormat="1">
      <c r="A173" s="182"/>
      <c r="B173" s="182"/>
      <c r="C173" s="182"/>
      <c r="I173" s="90"/>
    </row>
    <row r="174" spans="1:9" s="132" customFormat="1">
      <c r="A174" s="182"/>
      <c r="B174" s="182"/>
      <c r="C174" s="182"/>
      <c r="I174" s="90"/>
    </row>
    <row r="175" spans="1:9" s="132" customFormat="1">
      <c r="A175" s="182"/>
      <c r="B175" s="182"/>
      <c r="C175" s="182"/>
      <c r="I175" s="90"/>
    </row>
    <row r="176" spans="1:9" s="132" customFormat="1">
      <c r="A176" s="182"/>
      <c r="B176" s="182"/>
      <c r="C176" s="182"/>
      <c r="I176" s="90"/>
    </row>
    <row r="177" spans="1:9" s="132" customFormat="1">
      <c r="A177" s="182"/>
      <c r="B177" s="182"/>
      <c r="C177" s="182"/>
      <c r="I177" s="90"/>
    </row>
    <row r="178" spans="1:9" s="132" customFormat="1">
      <c r="A178" s="182"/>
      <c r="B178" s="182"/>
      <c r="C178" s="182"/>
      <c r="I178" s="90"/>
    </row>
    <row r="179" spans="1:9" s="132" customFormat="1">
      <c r="A179" s="182"/>
      <c r="B179" s="182"/>
      <c r="C179" s="182"/>
      <c r="I179" s="90"/>
    </row>
    <row r="180" spans="1:9" s="132" customFormat="1">
      <c r="A180" s="182"/>
      <c r="B180" s="182"/>
      <c r="C180" s="182"/>
      <c r="I180" s="90"/>
    </row>
    <row r="181" spans="1:9" s="132" customFormat="1">
      <c r="A181" s="182"/>
      <c r="B181" s="182"/>
      <c r="C181" s="182"/>
      <c r="I181" s="90"/>
    </row>
    <row r="182" spans="1:9" s="132" customFormat="1">
      <c r="A182" s="182"/>
      <c r="B182" s="182"/>
      <c r="C182" s="182"/>
      <c r="I182" s="90"/>
    </row>
    <row r="183" spans="1:9" s="132" customFormat="1">
      <c r="A183" s="182"/>
      <c r="B183" s="182"/>
      <c r="C183" s="182"/>
      <c r="I183" s="90"/>
    </row>
    <row r="184" spans="1:9" s="132" customFormat="1">
      <c r="A184" s="182"/>
      <c r="B184" s="182"/>
      <c r="C184" s="182"/>
      <c r="I184" s="90"/>
    </row>
    <row r="185" spans="1:9" s="132" customFormat="1">
      <c r="A185" s="182"/>
      <c r="B185" s="182"/>
      <c r="C185" s="182"/>
      <c r="I185" s="90"/>
    </row>
    <row r="186" spans="1:9" s="132" customFormat="1">
      <c r="A186" s="182"/>
      <c r="B186" s="182"/>
      <c r="C186" s="182"/>
      <c r="I186" s="90"/>
    </row>
    <row r="187" spans="1:9" s="132" customFormat="1">
      <c r="A187" s="182"/>
      <c r="B187" s="182"/>
      <c r="C187" s="182"/>
      <c r="I187" s="90"/>
    </row>
    <row r="188" spans="1:9" s="132" customFormat="1">
      <c r="A188" s="182"/>
      <c r="B188" s="182"/>
      <c r="C188" s="182"/>
      <c r="I188" s="90"/>
    </row>
    <row r="189" spans="1:9" s="132" customFormat="1">
      <c r="A189" s="182"/>
      <c r="B189" s="182"/>
      <c r="C189" s="182"/>
      <c r="I189" s="90"/>
    </row>
    <row r="190" spans="1:9" s="132" customFormat="1">
      <c r="A190" s="182"/>
      <c r="B190" s="182"/>
      <c r="C190" s="182"/>
      <c r="I190" s="90"/>
    </row>
    <row r="191" spans="1:9" s="132" customFormat="1">
      <c r="A191" s="182"/>
      <c r="B191" s="182"/>
      <c r="C191" s="182"/>
      <c r="I191" s="90"/>
    </row>
    <row r="192" spans="1:9" s="132" customFormat="1">
      <c r="A192" s="182"/>
      <c r="B192" s="182"/>
      <c r="C192" s="182"/>
      <c r="I192" s="90"/>
    </row>
    <row r="193" spans="1:9" s="132" customFormat="1">
      <c r="A193" s="182"/>
      <c r="B193" s="182"/>
      <c r="C193" s="182"/>
      <c r="I193" s="90"/>
    </row>
    <row r="194" spans="1:9" s="132" customFormat="1">
      <c r="A194" s="182"/>
      <c r="B194" s="182"/>
      <c r="C194" s="182"/>
      <c r="I194" s="90"/>
    </row>
    <row r="195" spans="1:9" s="132" customFormat="1">
      <c r="A195" s="182"/>
      <c r="B195" s="182"/>
      <c r="C195" s="182"/>
      <c r="I195" s="90"/>
    </row>
    <row r="196" spans="1:9" s="132" customFormat="1">
      <c r="A196" s="182"/>
      <c r="B196" s="182"/>
      <c r="C196" s="182"/>
      <c r="I196" s="90"/>
    </row>
    <row r="197" spans="1:9" s="132" customFormat="1">
      <c r="A197" s="182"/>
      <c r="B197" s="182"/>
      <c r="C197" s="182"/>
      <c r="I197" s="90"/>
    </row>
    <row r="198" spans="1:9" s="132" customFormat="1">
      <c r="A198" s="182"/>
      <c r="B198" s="182"/>
      <c r="C198" s="182"/>
      <c r="I198" s="90"/>
    </row>
    <row r="199" spans="1:9" s="132" customFormat="1">
      <c r="A199" s="182"/>
      <c r="B199" s="182"/>
      <c r="C199" s="182"/>
      <c r="I199" s="90"/>
    </row>
    <row r="200" spans="1:9" s="132" customFormat="1">
      <c r="A200" s="182"/>
      <c r="B200" s="182"/>
      <c r="C200" s="182"/>
      <c r="I200" s="90"/>
    </row>
    <row r="201" spans="1:9" s="132" customFormat="1">
      <c r="A201" s="182"/>
      <c r="B201" s="182"/>
      <c r="C201" s="182"/>
      <c r="I201" s="90"/>
    </row>
    <row r="202" spans="1:9" s="132" customFormat="1">
      <c r="A202" s="182"/>
      <c r="B202" s="182"/>
      <c r="C202" s="182"/>
      <c r="I202" s="90"/>
    </row>
    <row r="203" spans="1:9" s="132" customFormat="1">
      <c r="A203" s="182"/>
      <c r="B203" s="182"/>
      <c r="C203" s="182"/>
      <c r="I203" s="90"/>
    </row>
    <row r="204" spans="1:9" s="132" customFormat="1">
      <c r="A204" s="182"/>
      <c r="B204" s="182"/>
      <c r="C204" s="182"/>
      <c r="I204" s="90"/>
    </row>
    <row r="205" spans="1:9" s="132" customFormat="1">
      <c r="A205" s="182"/>
      <c r="B205" s="182"/>
      <c r="C205" s="182"/>
      <c r="I205" s="90"/>
    </row>
    <row r="206" spans="1:9" s="132" customFormat="1">
      <c r="A206" s="182"/>
      <c r="B206" s="182"/>
      <c r="C206" s="182"/>
      <c r="I206" s="90"/>
    </row>
    <row r="207" spans="1:9" s="132" customFormat="1">
      <c r="A207" s="182"/>
      <c r="B207" s="182"/>
      <c r="C207" s="182"/>
      <c r="I207" s="90"/>
    </row>
    <row r="208" spans="1:9" s="132" customFormat="1">
      <c r="A208" s="182"/>
      <c r="B208" s="182"/>
      <c r="C208" s="182"/>
      <c r="I208" s="90"/>
    </row>
    <row r="209" spans="1:9" s="132" customFormat="1">
      <c r="A209" s="182"/>
      <c r="B209" s="182"/>
      <c r="C209" s="182"/>
      <c r="I209" s="90"/>
    </row>
    <row r="210" spans="1:9" s="132" customFormat="1">
      <c r="A210" s="182"/>
      <c r="B210" s="182"/>
      <c r="C210" s="182"/>
      <c r="I210" s="90"/>
    </row>
    <row r="211" spans="1:9" s="132" customFormat="1">
      <c r="A211" s="182"/>
      <c r="B211" s="182"/>
      <c r="C211" s="182"/>
      <c r="I211" s="90"/>
    </row>
    <row r="212" spans="1:9" s="132" customFormat="1">
      <c r="A212" s="182"/>
      <c r="B212" s="182"/>
      <c r="C212" s="182"/>
      <c r="I212" s="90"/>
    </row>
    <row r="213" spans="1:9" s="132" customFormat="1">
      <c r="A213" s="182"/>
      <c r="B213" s="182"/>
      <c r="C213" s="182"/>
      <c r="I213" s="90"/>
    </row>
    <row r="214" spans="1:9" s="132" customFormat="1">
      <c r="A214" s="182"/>
      <c r="B214" s="182"/>
      <c r="C214" s="182"/>
      <c r="I214" s="90"/>
    </row>
    <row r="215" spans="1:9" s="132" customFormat="1">
      <c r="A215" s="182"/>
      <c r="B215" s="182"/>
      <c r="C215" s="182"/>
      <c r="I215" s="90"/>
    </row>
    <row r="216" spans="1:9" s="132" customFormat="1">
      <c r="A216" s="182"/>
      <c r="B216" s="182"/>
      <c r="C216" s="182"/>
      <c r="I216" s="90"/>
    </row>
    <row r="217" spans="1:9" s="132" customFormat="1">
      <c r="A217" s="182"/>
      <c r="B217" s="182"/>
      <c r="C217" s="182"/>
      <c r="I217" s="90"/>
    </row>
    <row r="218" spans="1:9" s="132" customFormat="1">
      <c r="A218" s="182"/>
      <c r="B218" s="182"/>
      <c r="C218" s="182"/>
      <c r="I218" s="90"/>
    </row>
    <row r="219" spans="1:9" s="132" customFormat="1">
      <c r="A219" s="182"/>
      <c r="B219" s="182"/>
      <c r="C219" s="182"/>
      <c r="I219" s="90"/>
    </row>
    <row r="220" spans="1:9" s="132" customFormat="1">
      <c r="A220" s="182"/>
      <c r="B220" s="182"/>
      <c r="C220" s="182"/>
      <c r="I220" s="90"/>
    </row>
    <row r="221" spans="1:9" s="132" customFormat="1">
      <c r="A221" s="182"/>
      <c r="B221" s="182"/>
      <c r="C221" s="182"/>
      <c r="I221" s="90"/>
    </row>
    <row r="222" spans="1:9" s="132" customFormat="1">
      <c r="A222" s="182"/>
      <c r="B222" s="182"/>
      <c r="C222" s="182"/>
      <c r="I222" s="90"/>
    </row>
    <row r="223" spans="1:9" s="132" customFormat="1">
      <c r="A223" s="182"/>
      <c r="B223" s="182"/>
      <c r="C223" s="182"/>
      <c r="I223" s="90"/>
    </row>
    <row r="224" spans="1:9" s="132" customFormat="1">
      <c r="A224" s="182"/>
      <c r="B224" s="182"/>
      <c r="C224" s="182"/>
      <c r="I224" s="90"/>
    </row>
    <row r="225" spans="1:9" s="132" customFormat="1">
      <c r="A225" s="182"/>
      <c r="B225" s="182"/>
      <c r="C225" s="182"/>
      <c r="I225" s="90"/>
    </row>
    <row r="226" spans="1:9" s="132" customFormat="1">
      <c r="A226" s="182"/>
      <c r="B226" s="182"/>
      <c r="C226" s="182"/>
      <c r="I226" s="90"/>
    </row>
    <row r="227" spans="1:9" s="132" customFormat="1">
      <c r="A227" s="182"/>
      <c r="B227" s="182"/>
      <c r="C227" s="182"/>
      <c r="I227" s="90"/>
    </row>
    <row r="228" spans="1:9" s="132" customFormat="1">
      <c r="A228" s="182"/>
      <c r="B228" s="182"/>
      <c r="C228" s="182"/>
      <c r="I228" s="90"/>
    </row>
    <row r="229" spans="1:9" s="132" customFormat="1">
      <c r="A229" s="182"/>
      <c r="B229" s="182"/>
      <c r="C229" s="182"/>
      <c r="I229" s="90"/>
    </row>
    <row r="230" spans="1:9" s="132" customFormat="1">
      <c r="A230" s="182"/>
      <c r="B230" s="182"/>
      <c r="C230" s="182"/>
      <c r="I230" s="90"/>
    </row>
    <row r="231" spans="1:9" s="132" customFormat="1">
      <c r="A231" s="182"/>
      <c r="B231" s="182"/>
      <c r="C231" s="182"/>
      <c r="I231" s="90"/>
    </row>
    <row r="232" spans="1:9" s="132" customFormat="1">
      <c r="A232" s="182"/>
      <c r="B232" s="182"/>
      <c r="C232" s="182"/>
      <c r="I232" s="90"/>
    </row>
    <row r="233" spans="1:9" s="132" customFormat="1">
      <c r="A233" s="182"/>
      <c r="B233" s="182"/>
      <c r="C233" s="182"/>
      <c r="I233" s="90"/>
    </row>
    <row r="234" spans="1:9" s="132" customFormat="1">
      <c r="A234" s="182"/>
      <c r="B234" s="182"/>
      <c r="C234" s="182"/>
      <c r="I234" s="90"/>
    </row>
    <row r="235" spans="1:9" s="132" customFormat="1">
      <c r="A235" s="182"/>
      <c r="B235" s="182"/>
      <c r="C235" s="182"/>
      <c r="I235" s="90"/>
    </row>
    <row r="236" spans="1:9" s="132" customFormat="1">
      <c r="A236" s="182"/>
      <c r="B236" s="182"/>
      <c r="C236" s="182"/>
      <c r="I236" s="90"/>
    </row>
    <row r="237" spans="1:9" s="132" customFormat="1">
      <c r="A237" s="182"/>
      <c r="B237" s="182"/>
      <c r="C237" s="182"/>
      <c r="I237" s="90"/>
    </row>
    <row r="238" spans="1:9" s="132" customFormat="1">
      <c r="A238" s="182"/>
      <c r="B238" s="182"/>
      <c r="C238" s="182"/>
      <c r="I238" s="90"/>
    </row>
    <row r="239" spans="1:9" s="132" customFormat="1">
      <c r="A239" s="182"/>
      <c r="B239" s="182"/>
      <c r="C239" s="182"/>
      <c r="I239" s="90"/>
    </row>
    <row r="240" spans="1:9" s="132" customFormat="1">
      <c r="A240" s="182"/>
      <c r="B240" s="182"/>
      <c r="C240" s="182"/>
      <c r="I240" s="90"/>
    </row>
    <row r="241" spans="1:9" s="132" customFormat="1">
      <c r="A241" s="182"/>
      <c r="B241" s="182"/>
      <c r="C241" s="182"/>
      <c r="I241" s="90"/>
    </row>
    <row r="242" spans="1:9" s="132" customFormat="1">
      <c r="A242" s="182"/>
      <c r="B242" s="182"/>
      <c r="C242" s="182"/>
      <c r="I242" s="90"/>
    </row>
    <row r="243" spans="1:9" s="132" customFormat="1">
      <c r="A243" s="182"/>
      <c r="B243" s="182"/>
      <c r="C243" s="182"/>
      <c r="I243" s="90"/>
    </row>
    <row r="244" spans="1:9" s="132" customFormat="1">
      <c r="A244" s="182"/>
      <c r="B244" s="182"/>
      <c r="C244" s="182"/>
      <c r="I244" s="90"/>
    </row>
    <row r="245" spans="1:9" s="132" customFormat="1">
      <c r="A245" s="182"/>
      <c r="B245" s="182"/>
      <c r="C245" s="182"/>
      <c r="I245" s="90"/>
    </row>
    <row r="246" spans="1:9" s="132" customFormat="1">
      <c r="A246" s="182"/>
      <c r="B246" s="182"/>
      <c r="C246" s="182"/>
      <c r="I246" s="90"/>
    </row>
    <row r="247" spans="1:9" s="132" customFormat="1">
      <c r="A247" s="182"/>
      <c r="B247" s="182"/>
      <c r="C247" s="182"/>
      <c r="I247" s="90"/>
    </row>
    <row r="248" spans="1:9" s="132" customFormat="1">
      <c r="A248" s="182"/>
      <c r="B248" s="182"/>
      <c r="C248" s="182"/>
      <c r="I248" s="90"/>
    </row>
    <row r="249" spans="1:9" s="132" customFormat="1">
      <c r="A249" s="182"/>
      <c r="B249" s="182"/>
      <c r="C249" s="182"/>
      <c r="I249" s="90"/>
    </row>
    <row r="250" spans="1:9" s="132" customFormat="1">
      <c r="A250" s="182"/>
      <c r="B250" s="182"/>
      <c r="C250" s="182"/>
      <c r="I250" s="90"/>
    </row>
    <row r="251" spans="1:9" s="132" customFormat="1">
      <c r="A251" s="182"/>
      <c r="B251" s="182"/>
      <c r="C251" s="182"/>
      <c r="I251" s="90"/>
    </row>
    <row r="252" spans="1:9" s="132" customFormat="1">
      <c r="A252" s="182"/>
      <c r="B252" s="182"/>
      <c r="C252" s="182"/>
      <c r="I252" s="90"/>
    </row>
    <row r="253" spans="1:9" s="132" customFormat="1">
      <c r="A253" s="182"/>
      <c r="B253" s="182"/>
      <c r="C253" s="182"/>
      <c r="I253" s="90"/>
    </row>
    <row r="254" spans="1:9" s="132" customFormat="1">
      <c r="A254" s="182"/>
      <c r="B254" s="182"/>
      <c r="C254" s="182"/>
      <c r="I254" s="90"/>
    </row>
    <row r="255" spans="1:9" s="132" customFormat="1">
      <c r="A255" s="182"/>
      <c r="B255" s="182"/>
      <c r="C255" s="182"/>
      <c r="I255" s="90"/>
    </row>
    <row r="256" spans="1:9" s="132" customFormat="1">
      <c r="A256" s="182"/>
      <c r="B256" s="182"/>
      <c r="C256" s="182"/>
      <c r="I256" s="90"/>
    </row>
    <row r="257" spans="1:9" s="132" customFormat="1">
      <c r="A257" s="182"/>
      <c r="B257" s="182"/>
      <c r="C257" s="182"/>
      <c r="I257" s="90"/>
    </row>
    <row r="258" spans="1:9" s="132" customFormat="1">
      <c r="A258" s="182"/>
      <c r="B258" s="182"/>
      <c r="C258" s="182"/>
      <c r="I258" s="90"/>
    </row>
    <row r="259" spans="1:9" s="132" customFormat="1">
      <c r="A259" s="182"/>
      <c r="B259" s="182"/>
      <c r="C259" s="182"/>
      <c r="I259" s="90"/>
    </row>
    <row r="260" spans="1:9" s="132" customFormat="1">
      <c r="A260" s="182"/>
      <c r="B260" s="182"/>
      <c r="C260" s="182"/>
      <c r="I260" s="90"/>
    </row>
    <row r="261" spans="1:9" s="132" customFormat="1">
      <c r="A261" s="182"/>
      <c r="B261" s="182"/>
      <c r="C261" s="182"/>
      <c r="I261" s="90"/>
    </row>
    <row r="262" spans="1:9" s="132" customFormat="1">
      <c r="A262" s="182"/>
      <c r="B262" s="182"/>
      <c r="C262" s="182"/>
      <c r="I262" s="90"/>
    </row>
    <row r="263" spans="1:9" s="132" customFormat="1">
      <c r="A263" s="182"/>
      <c r="B263" s="182"/>
      <c r="C263" s="182"/>
      <c r="I263" s="90"/>
    </row>
    <row r="264" spans="1:9" s="132" customFormat="1">
      <c r="A264" s="182"/>
      <c r="B264" s="182"/>
      <c r="C264" s="182"/>
      <c r="I264" s="90"/>
    </row>
    <row r="265" spans="1:9" s="132" customFormat="1">
      <c r="A265" s="182"/>
      <c r="B265" s="182"/>
      <c r="C265" s="182"/>
      <c r="I265" s="90"/>
    </row>
    <row r="266" spans="1:9" s="132" customFormat="1">
      <c r="A266" s="182"/>
      <c r="B266" s="182"/>
      <c r="C266" s="182"/>
      <c r="I266" s="90"/>
    </row>
    <row r="267" spans="1:9" s="132" customFormat="1">
      <c r="A267" s="182"/>
      <c r="B267" s="182"/>
      <c r="C267" s="182"/>
      <c r="I267" s="90"/>
    </row>
    <row r="268" spans="1:9" s="132" customFormat="1">
      <c r="A268" s="182"/>
      <c r="B268" s="182"/>
      <c r="C268" s="182"/>
      <c r="I268" s="90"/>
    </row>
    <row r="269" spans="1:9" s="132" customFormat="1">
      <c r="A269" s="182"/>
      <c r="B269" s="182"/>
      <c r="C269" s="182"/>
      <c r="I269" s="90"/>
    </row>
    <row r="270" spans="1:9" s="132" customFormat="1">
      <c r="A270" s="182"/>
      <c r="B270" s="182"/>
      <c r="C270" s="182"/>
      <c r="I270" s="90"/>
    </row>
    <row r="271" spans="1:9" s="132" customFormat="1">
      <c r="A271" s="182"/>
      <c r="B271" s="182"/>
      <c r="C271" s="182"/>
      <c r="I271" s="90"/>
    </row>
    <row r="272" spans="1:9" s="132" customFormat="1">
      <c r="A272" s="182"/>
      <c r="B272" s="182"/>
      <c r="C272" s="182"/>
      <c r="I272" s="90"/>
    </row>
    <row r="273" spans="1:9" s="132" customFormat="1">
      <c r="A273" s="182"/>
      <c r="B273" s="182"/>
      <c r="C273" s="182"/>
      <c r="I273" s="90"/>
    </row>
    <row r="274" spans="1:9" s="132" customFormat="1">
      <c r="A274" s="182"/>
      <c r="B274" s="182"/>
      <c r="C274" s="182"/>
      <c r="I274" s="90"/>
    </row>
    <row r="275" spans="1:9" s="132" customFormat="1">
      <c r="A275" s="182"/>
      <c r="B275" s="182"/>
      <c r="C275" s="182"/>
      <c r="I275" s="90"/>
    </row>
    <row r="276" spans="1:9" s="132" customFormat="1">
      <c r="A276" s="182"/>
      <c r="B276" s="182"/>
      <c r="C276" s="182"/>
      <c r="I276" s="90"/>
    </row>
    <row r="277" spans="1:9" s="132" customFormat="1">
      <c r="A277" s="182"/>
      <c r="B277" s="182"/>
      <c r="C277" s="182"/>
      <c r="I277" s="90"/>
    </row>
    <row r="278" spans="1:9" s="132" customFormat="1">
      <c r="A278" s="182"/>
      <c r="B278" s="182"/>
      <c r="C278" s="182"/>
      <c r="I278" s="90"/>
    </row>
    <row r="279" spans="1:9" s="132" customFormat="1">
      <c r="A279" s="182"/>
      <c r="B279" s="182"/>
      <c r="C279" s="182"/>
      <c r="I279" s="90"/>
    </row>
    <row r="280" spans="1:9" s="132" customFormat="1">
      <c r="A280" s="182"/>
      <c r="B280" s="182"/>
      <c r="C280" s="182"/>
      <c r="I280" s="90"/>
    </row>
    <row r="281" spans="1:9" s="132" customFormat="1">
      <c r="A281" s="182"/>
      <c r="B281" s="182"/>
      <c r="C281" s="182"/>
      <c r="I281" s="90"/>
    </row>
    <row r="282" spans="1:9" s="132" customFormat="1">
      <c r="A282" s="182"/>
      <c r="B282" s="182"/>
      <c r="C282" s="182"/>
      <c r="I282" s="90"/>
    </row>
    <row r="283" spans="1:9" s="132" customFormat="1">
      <c r="A283" s="182"/>
      <c r="B283" s="182"/>
      <c r="C283" s="182"/>
      <c r="I283" s="90"/>
    </row>
    <row r="284" spans="1:9" s="132" customFormat="1">
      <c r="A284" s="182"/>
      <c r="B284" s="182"/>
      <c r="C284" s="182"/>
      <c r="I284" s="90"/>
    </row>
    <row r="285" spans="1:9" s="132" customFormat="1">
      <c r="A285" s="182"/>
      <c r="B285" s="182"/>
      <c r="C285" s="182"/>
      <c r="I285" s="90"/>
    </row>
    <row r="286" spans="1:9" s="132" customFormat="1">
      <c r="A286" s="182"/>
      <c r="B286" s="182"/>
      <c r="C286" s="182"/>
      <c r="I286" s="90"/>
    </row>
    <row r="287" spans="1:9" s="132" customFormat="1">
      <c r="A287" s="182"/>
      <c r="B287" s="182"/>
      <c r="C287" s="182"/>
      <c r="I287" s="90"/>
    </row>
    <row r="288" spans="1:9" s="132" customFormat="1">
      <c r="A288" s="182"/>
      <c r="B288" s="182"/>
      <c r="C288" s="182"/>
      <c r="I288" s="90"/>
    </row>
    <row r="289" spans="1:9" s="132" customFormat="1">
      <c r="A289" s="182"/>
      <c r="B289" s="182"/>
      <c r="C289" s="182"/>
      <c r="I289" s="90"/>
    </row>
    <row r="290" spans="1:9" s="132" customFormat="1">
      <c r="A290" s="182"/>
      <c r="B290" s="182"/>
      <c r="C290" s="182"/>
      <c r="I290" s="90"/>
    </row>
    <row r="291" spans="1:9" s="132" customFormat="1">
      <c r="A291" s="182"/>
      <c r="B291" s="182"/>
      <c r="C291" s="182"/>
      <c r="I291" s="90"/>
    </row>
    <row r="292" spans="1:9" s="132" customFormat="1">
      <c r="A292" s="182"/>
      <c r="B292" s="182"/>
      <c r="C292" s="182"/>
      <c r="I292" s="90"/>
    </row>
    <row r="293" spans="1:9" s="132" customFormat="1">
      <c r="A293" s="182"/>
      <c r="B293" s="182"/>
      <c r="C293" s="182"/>
      <c r="I293" s="90"/>
    </row>
    <row r="294" spans="1:9" s="132" customFormat="1">
      <c r="A294" s="182"/>
      <c r="B294" s="182"/>
      <c r="C294" s="182"/>
      <c r="I294" s="90"/>
    </row>
    <row r="295" spans="1:9" s="132" customFormat="1">
      <c r="A295" s="182"/>
      <c r="B295" s="182"/>
      <c r="C295" s="182"/>
      <c r="I295" s="90"/>
    </row>
    <row r="296" spans="1:9" s="132" customFormat="1">
      <c r="A296" s="182"/>
      <c r="B296" s="182"/>
      <c r="C296" s="182"/>
      <c r="I296" s="90"/>
    </row>
    <row r="297" spans="1:9" s="132" customFormat="1">
      <c r="A297" s="182"/>
      <c r="B297" s="182"/>
      <c r="C297" s="182"/>
      <c r="I297" s="90"/>
    </row>
    <row r="298" spans="1:9" s="132" customFormat="1">
      <c r="A298" s="182"/>
      <c r="B298" s="182"/>
      <c r="C298" s="182"/>
      <c r="I298" s="90"/>
    </row>
    <row r="299" spans="1:9" s="132" customFormat="1">
      <c r="A299" s="182"/>
      <c r="B299" s="182"/>
      <c r="C299" s="182"/>
      <c r="I299" s="90"/>
    </row>
    <row r="300" spans="1:9" s="132" customFormat="1">
      <c r="A300" s="182"/>
      <c r="B300" s="182"/>
      <c r="C300" s="182"/>
      <c r="I300" s="90"/>
    </row>
    <row r="301" spans="1:9" s="132" customFormat="1">
      <c r="A301" s="182"/>
      <c r="B301" s="182"/>
      <c r="C301" s="182"/>
      <c r="I301" s="90"/>
    </row>
    <row r="302" spans="1:9" s="132" customFormat="1">
      <c r="A302" s="182"/>
      <c r="B302" s="182"/>
      <c r="C302" s="182"/>
      <c r="I302" s="90"/>
    </row>
    <row r="303" spans="1:9" s="132" customFormat="1">
      <c r="A303" s="182"/>
      <c r="B303" s="182"/>
      <c r="C303" s="182"/>
      <c r="I303" s="90"/>
    </row>
    <row r="304" spans="1:9" s="132" customFormat="1">
      <c r="A304" s="182"/>
      <c r="B304" s="182"/>
      <c r="C304" s="182"/>
      <c r="I304" s="90"/>
    </row>
    <row r="305" spans="1:9" s="132" customFormat="1">
      <c r="A305" s="182"/>
      <c r="B305" s="182"/>
      <c r="C305" s="182"/>
      <c r="I305" s="90"/>
    </row>
    <row r="306" spans="1:9" s="132" customFormat="1">
      <c r="A306" s="182"/>
      <c r="B306" s="182"/>
      <c r="C306" s="182"/>
      <c r="I306" s="90"/>
    </row>
    <row r="307" spans="1:9" s="132" customFormat="1">
      <c r="A307" s="182"/>
      <c r="B307" s="182"/>
      <c r="C307" s="182"/>
      <c r="I307" s="90"/>
    </row>
    <row r="308" spans="1:9" s="132" customFormat="1">
      <c r="A308" s="182"/>
      <c r="B308" s="182"/>
      <c r="C308" s="182"/>
      <c r="I308" s="90"/>
    </row>
    <row r="309" spans="1:9" s="132" customFormat="1">
      <c r="A309" s="182"/>
      <c r="B309" s="182"/>
      <c r="C309" s="182"/>
      <c r="I309" s="90"/>
    </row>
    <row r="310" spans="1:9" s="132" customFormat="1">
      <c r="A310" s="182"/>
      <c r="B310" s="182"/>
      <c r="C310" s="182"/>
      <c r="I310" s="90"/>
    </row>
    <row r="311" spans="1:9" s="132" customFormat="1">
      <c r="A311" s="182"/>
      <c r="B311" s="182"/>
      <c r="C311" s="182"/>
      <c r="I311" s="90"/>
    </row>
    <row r="312" spans="1:9" s="132" customFormat="1">
      <c r="A312" s="182"/>
      <c r="B312" s="182"/>
      <c r="C312" s="182"/>
      <c r="I312" s="90"/>
    </row>
    <row r="313" spans="1:9" s="132" customFormat="1">
      <c r="A313" s="182"/>
      <c r="B313" s="182"/>
      <c r="C313" s="182"/>
      <c r="I313" s="90"/>
    </row>
    <row r="314" spans="1:9" s="132" customFormat="1">
      <c r="A314" s="182"/>
      <c r="B314" s="182"/>
      <c r="C314" s="182"/>
      <c r="I314" s="90"/>
    </row>
    <row r="315" spans="1:9" s="132" customFormat="1">
      <c r="A315" s="182"/>
      <c r="B315" s="182"/>
      <c r="C315" s="182"/>
      <c r="I315" s="90"/>
    </row>
    <row r="316" spans="1:9" s="132" customFormat="1">
      <c r="A316" s="182"/>
      <c r="B316" s="182"/>
      <c r="C316" s="182"/>
      <c r="I316" s="90"/>
    </row>
    <row r="317" spans="1:9" s="132" customFormat="1">
      <c r="A317" s="182"/>
      <c r="B317" s="182"/>
      <c r="C317" s="182"/>
      <c r="I317" s="90"/>
    </row>
    <row r="318" spans="1:9" s="132" customFormat="1">
      <c r="A318" s="182"/>
      <c r="B318" s="182"/>
      <c r="C318" s="182"/>
      <c r="I318" s="90"/>
    </row>
    <row r="319" spans="1:9" s="132" customFormat="1">
      <c r="A319" s="182"/>
      <c r="B319" s="182"/>
      <c r="C319" s="182"/>
      <c r="I319" s="90"/>
    </row>
    <row r="320" spans="1:9" s="132" customFormat="1">
      <c r="A320" s="182"/>
      <c r="B320" s="182"/>
      <c r="C320" s="182"/>
      <c r="I320" s="90"/>
    </row>
    <row r="321" spans="1:9" s="132" customFormat="1">
      <c r="A321" s="182"/>
      <c r="B321" s="182"/>
      <c r="C321" s="182"/>
      <c r="I321" s="90"/>
    </row>
    <row r="322" spans="1:9" s="132" customFormat="1">
      <c r="A322" s="182"/>
      <c r="B322" s="182"/>
      <c r="C322" s="182"/>
      <c r="I322" s="90"/>
    </row>
    <row r="323" spans="1:9" s="132" customFormat="1">
      <c r="A323" s="182"/>
      <c r="B323" s="182"/>
      <c r="C323" s="182"/>
      <c r="I323" s="90"/>
    </row>
    <row r="324" spans="1:9" s="132" customFormat="1">
      <c r="A324" s="182"/>
      <c r="B324" s="182"/>
      <c r="C324" s="182"/>
      <c r="I324" s="90"/>
    </row>
    <row r="325" spans="1:9" s="132" customFormat="1">
      <c r="A325" s="182"/>
      <c r="B325" s="182"/>
      <c r="C325" s="182"/>
      <c r="I325" s="90"/>
    </row>
    <row r="326" spans="1:9" s="132" customFormat="1">
      <c r="A326" s="182"/>
      <c r="B326" s="182"/>
      <c r="C326" s="182"/>
      <c r="I326" s="90"/>
    </row>
    <row r="327" spans="1:9" s="132" customFormat="1">
      <c r="A327" s="182"/>
      <c r="B327" s="182"/>
      <c r="C327" s="182"/>
      <c r="I327" s="90"/>
    </row>
    <row r="328" spans="1:9" s="132" customFormat="1">
      <c r="A328" s="182"/>
      <c r="B328" s="182"/>
      <c r="C328" s="182"/>
      <c r="I328" s="90"/>
    </row>
    <row r="329" spans="1:9" s="132" customFormat="1">
      <c r="A329" s="182"/>
      <c r="B329" s="182"/>
      <c r="C329" s="182"/>
      <c r="I329" s="90"/>
    </row>
    <row r="330" spans="1:9" s="132" customFormat="1">
      <c r="A330" s="182"/>
      <c r="B330" s="182"/>
      <c r="C330" s="182"/>
      <c r="I330" s="90"/>
    </row>
    <row r="331" spans="1:9" s="132" customFormat="1">
      <c r="A331" s="182"/>
      <c r="B331" s="182"/>
      <c r="C331" s="182"/>
      <c r="I331" s="90"/>
    </row>
    <row r="332" spans="1:9" s="132" customFormat="1">
      <c r="A332" s="182"/>
      <c r="B332" s="182"/>
      <c r="C332" s="182"/>
      <c r="I332" s="90"/>
    </row>
    <row r="333" spans="1:9" s="132" customFormat="1">
      <c r="A333" s="182"/>
      <c r="B333" s="182"/>
      <c r="C333" s="182"/>
      <c r="I333" s="90"/>
    </row>
    <row r="334" spans="1:9" s="132" customFormat="1">
      <c r="A334" s="182"/>
      <c r="B334" s="182"/>
      <c r="C334" s="182"/>
      <c r="I334" s="90"/>
    </row>
    <row r="335" spans="1:9" s="132" customFormat="1">
      <c r="A335" s="182"/>
      <c r="B335" s="182"/>
      <c r="C335" s="182"/>
      <c r="I335" s="90"/>
    </row>
    <row r="336" spans="1:9" s="132" customFormat="1">
      <c r="A336" s="182"/>
      <c r="B336" s="182"/>
      <c r="C336" s="182"/>
      <c r="I336" s="90"/>
    </row>
    <row r="337" spans="1:9" s="132" customFormat="1">
      <c r="A337" s="182"/>
      <c r="B337" s="182"/>
      <c r="C337" s="182"/>
      <c r="I337" s="90"/>
    </row>
    <row r="338" spans="1:9" s="132" customFormat="1">
      <c r="A338" s="182"/>
      <c r="B338" s="182"/>
      <c r="C338" s="182"/>
      <c r="I338" s="90"/>
    </row>
    <row r="339" spans="1:9" s="132" customFormat="1">
      <c r="A339" s="182"/>
      <c r="B339" s="182"/>
      <c r="C339" s="182"/>
      <c r="I339" s="90"/>
    </row>
    <row r="340" spans="1:9" s="132" customFormat="1">
      <c r="A340" s="182"/>
      <c r="B340" s="182"/>
      <c r="C340" s="182"/>
      <c r="I340" s="90"/>
    </row>
    <row r="341" spans="1:9" s="132" customFormat="1">
      <c r="A341" s="182"/>
      <c r="B341" s="182"/>
      <c r="C341" s="182"/>
      <c r="I341" s="90"/>
    </row>
    <row r="342" spans="1:9" s="132" customFormat="1">
      <c r="A342" s="182"/>
      <c r="B342" s="182"/>
      <c r="C342" s="182"/>
      <c r="I342" s="90"/>
    </row>
    <row r="343" spans="1:9" s="132" customFormat="1">
      <c r="A343" s="182"/>
      <c r="B343" s="182"/>
      <c r="C343" s="182"/>
      <c r="I343" s="90"/>
    </row>
    <row r="344" spans="1:9" s="132" customFormat="1">
      <c r="A344" s="182"/>
      <c r="B344" s="182"/>
      <c r="C344" s="182"/>
      <c r="I344" s="90"/>
    </row>
    <row r="345" spans="1:9" s="132" customFormat="1">
      <c r="A345" s="182"/>
      <c r="B345" s="182"/>
      <c r="C345" s="182"/>
      <c r="I345" s="90"/>
    </row>
    <row r="346" spans="1:9" s="132" customFormat="1">
      <c r="A346" s="182"/>
      <c r="B346" s="182"/>
      <c r="C346" s="182"/>
      <c r="I346" s="90"/>
    </row>
    <row r="347" spans="1:9" s="132" customFormat="1">
      <c r="A347" s="182"/>
      <c r="B347" s="182"/>
      <c r="C347" s="182"/>
      <c r="I347" s="90"/>
    </row>
    <row r="348" spans="1:9" s="132" customFormat="1">
      <c r="A348" s="182"/>
      <c r="B348" s="182"/>
      <c r="C348" s="182"/>
      <c r="I348" s="90"/>
    </row>
    <row r="349" spans="1:9" s="132" customFormat="1">
      <c r="A349" s="182"/>
      <c r="B349" s="182"/>
      <c r="C349" s="182"/>
      <c r="I349" s="90"/>
    </row>
    <row r="350" spans="1:9" s="132" customFormat="1">
      <c r="A350" s="182"/>
      <c r="B350" s="182"/>
      <c r="C350" s="182"/>
      <c r="I350" s="90"/>
    </row>
    <row r="351" spans="1:9" s="132" customFormat="1">
      <c r="A351" s="182"/>
      <c r="B351" s="182"/>
      <c r="C351" s="182"/>
      <c r="I351" s="90"/>
    </row>
    <row r="352" spans="1:9" s="132" customFormat="1">
      <c r="A352" s="182"/>
      <c r="B352" s="182"/>
      <c r="C352" s="182"/>
      <c r="I352" s="90"/>
    </row>
    <row r="353" spans="1:9" s="132" customFormat="1">
      <c r="A353" s="182"/>
      <c r="B353" s="182"/>
      <c r="C353" s="182"/>
      <c r="I353" s="90"/>
    </row>
    <row r="354" spans="1:9" s="132" customFormat="1">
      <c r="A354" s="182"/>
      <c r="B354" s="182"/>
      <c r="C354" s="182"/>
      <c r="I354" s="90"/>
    </row>
    <row r="355" spans="1:9" s="132" customFormat="1">
      <c r="A355" s="182"/>
      <c r="B355" s="182"/>
      <c r="C355" s="182"/>
      <c r="I355" s="90"/>
    </row>
    <row r="356" spans="1:9" s="132" customFormat="1">
      <c r="A356" s="182"/>
      <c r="B356" s="182"/>
      <c r="C356" s="182"/>
      <c r="I356" s="90"/>
    </row>
    <row r="357" spans="1:9" s="132" customFormat="1">
      <c r="A357" s="182"/>
      <c r="B357" s="182"/>
      <c r="C357" s="182"/>
      <c r="I357" s="90"/>
    </row>
    <row r="358" spans="1:9" s="132" customFormat="1">
      <c r="A358" s="182"/>
      <c r="B358" s="182"/>
      <c r="C358" s="182"/>
      <c r="I358" s="90"/>
    </row>
    <row r="359" spans="1:9" s="132" customFormat="1">
      <c r="A359" s="182"/>
      <c r="B359" s="182"/>
      <c r="C359" s="182"/>
      <c r="I359" s="90"/>
    </row>
    <row r="360" spans="1:9" s="132" customFormat="1">
      <c r="A360" s="182"/>
      <c r="B360" s="182"/>
      <c r="C360" s="182"/>
      <c r="I360" s="90"/>
    </row>
    <row r="361" spans="1:9" s="132" customFormat="1">
      <c r="A361" s="182"/>
      <c r="B361" s="182"/>
      <c r="C361" s="182"/>
      <c r="I361" s="90"/>
    </row>
    <row r="362" spans="1:9" s="132" customFormat="1">
      <c r="A362" s="182"/>
      <c r="B362" s="182"/>
      <c r="C362" s="182"/>
      <c r="I362" s="90"/>
    </row>
    <row r="363" spans="1:9" s="132" customFormat="1">
      <c r="A363" s="182"/>
      <c r="B363" s="182"/>
      <c r="C363" s="182"/>
      <c r="I363" s="90"/>
    </row>
    <row r="364" spans="1:9" s="132" customFormat="1">
      <c r="A364" s="182"/>
      <c r="B364" s="182"/>
      <c r="C364" s="182"/>
      <c r="I364" s="90"/>
    </row>
    <row r="365" spans="1:9" s="132" customFormat="1">
      <c r="A365" s="182"/>
      <c r="B365" s="182"/>
      <c r="C365" s="182"/>
      <c r="I365" s="90"/>
    </row>
    <row r="366" spans="1:9" s="132" customFormat="1">
      <c r="A366" s="182"/>
      <c r="B366" s="182"/>
      <c r="C366" s="182"/>
      <c r="I366" s="90"/>
    </row>
    <row r="367" spans="1:9" s="132" customFormat="1">
      <c r="A367" s="182"/>
      <c r="B367" s="182"/>
      <c r="C367" s="182"/>
      <c r="I367" s="90"/>
    </row>
    <row r="368" spans="1:9" s="132" customFormat="1">
      <c r="A368" s="182"/>
      <c r="B368" s="182"/>
      <c r="C368" s="182"/>
      <c r="I368" s="90"/>
    </row>
    <row r="369" spans="1:9" s="132" customFormat="1">
      <c r="A369" s="182"/>
      <c r="B369" s="182"/>
      <c r="C369" s="182"/>
      <c r="I369" s="90"/>
    </row>
    <row r="370" spans="1:9" s="132" customFormat="1">
      <c r="A370" s="182"/>
      <c r="B370" s="182"/>
      <c r="C370" s="182"/>
      <c r="I370" s="90"/>
    </row>
    <row r="371" spans="1:9" s="132" customFormat="1">
      <c r="A371" s="182"/>
      <c r="B371" s="182"/>
      <c r="C371" s="182"/>
      <c r="I371" s="90"/>
    </row>
    <row r="372" spans="1:9" s="132" customFormat="1">
      <c r="A372" s="182"/>
      <c r="B372" s="182"/>
      <c r="C372" s="182"/>
      <c r="I372" s="90"/>
    </row>
    <row r="373" spans="1:9" s="132" customFormat="1">
      <c r="A373" s="182"/>
      <c r="B373" s="182"/>
      <c r="C373" s="182"/>
      <c r="I373" s="90"/>
    </row>
    <row r="374" spans="1:9" s="132" customFormat="1">
      <c r="A374" s="182"/>
      <c r="B374" s="182"/>
      <c r="C374" s="182"/>
      <c r="I374" s="90"/>
    </row>
    <row r="375" spans="1:9" s="132" customFormat="1">
      <c r="A375" s="182"/>
      <c r="B375" s="182"/>
      <c r="C375" s="182"/>
      <c r="I375" s="90"/>
    </row>
    <row r="376" spans="1:9" s="132" customFormat="1">
      <c r="A376" s="182"/>
      <c r="B376" s="182"/>
      <c r="C376" s="182"/>
      <c r="I376" s="90"/>
    </row>
    <row r="377" spans="1:9" s="132" customFormat="1">
      <c r="A377" s="182"/>
      <c r="B377" s="182"/>
      <c r="C377" s="182"/>
      <c r="I377" s="90"/>
    </row>
    <row r="378" spans="1:9" s="132" customFormat="1">
      <c r="A378" s="182"/>
      <c r="B378" s="182"/>
      <c r="C378" s="182"/>
      <c r="I378" s="90"/>
    </row>
    <row r="379" spans="1:9" s="132" customFormat="1">
      <c r="A379" s="182"/>
      <c r="B379" s="182"/>
      <c r="C379" s="182"/>
      <c r="I379" s="90"/>
    </row>
    <row r="380" spans="1:9" s="132" customFormat="1">
      <c r="A380" s="182"/>
      <c r="B380" s="182"/>
      <c r="C380" s="182"/>
      <c r="I380" s="90"/>
    </row>
    <row r="381" spans="1:9" s="132" customFormat="1">
      <c r="A381" s="182"/>
      <c r="B381" s="182"/>
      <c r="C381" s="182"/>
      <c r="I381" s="90"/>
    </row>
    <row r="382" spans="1:9" s="132" customFormat="1">
      <c r="A382" s="182"/>
      <c r="B382" s="182"/>
      <c r="C382" s="182"/>
      <c r="I382" s="90"/>
    </row>
    <row r="383" spans="1:9" s="132" customFormat="1">
      <c r="A383" s="182"/>
      <c r="B383" s="182"/>
      <c r="C383" s="182"/>
      <c r="I383" s="90"/>
    </row>
    <row r="384" spans="1:9" s="132" customFormat="1">
      <c r="A384" s="182"/>
      <c r="B384" s="182"/>
      <c r="C384" s="182"/>
      <c r="I384" s="90"/>
    </row>
    <row r="385" spans="1:9" s="132" customFormat="1">
      <c r="A385" s="182"/>
      <c r="B385" s="182"/>
      <c r="C385" s="182"/>
      <c r="I385" s="90"/>
    </row>
    <row r="386" spans="1:9" s="132" customFormat="1">
      <c r="A386" s="182"/>
      <c r="B386" s="182"/>
      <c r="C386" s="182"/>
      <c r="I386" s="90"/>
    </row>
    <row r="387" spans="1:9" s="132" customFormat="1">
      <c r="A387" s="182"/>
      <c r="B387" s="182"/>
      <c r="C387" s="182"/>
      <c r="I387" s="90"/>
    </row>
    <row r="388" spans="1:9" s="132" customFormat="1">
      <c r="A388" s="182"/>
      <c r="B388" s="182"/>
      <c r="C388" s="182"/>
      <c r="I388" s="90"/>
    </row>
    <row r="389" spans="1:9" s="132" customFormat="1">
      <c r="A389" s="182"/>
      <c r="B389" s="182"/>
      <c r="C389" s="182"/>
      <c r="I389" s="90"/>
    </row>
    <row r="390" spans="1:9" s="132" customFormat="1">
      <c r="A390" s="182"/>
      <c r="B390" s="182"/>
      <c r="C390" s="182"/>
      <c r="I390" s="90"/>
    </row>
    <row r="391" spans="1:9" s="132" customFormat="1">
      <c r="A391" s="182"/>
      <c r="B391" s="182"/>
      <c r="C391" s="182"/>
      <c r="I391" s="90"/>
    </row>
    <row r="392" spans="1:9" s="132" customFormat="1">
      <c r="A392" s="182"/>
      <c r="B392" s="182"/>
      <c r="C392" s="182"/>
      <c r="I392" s="90"/>
    </row>
    <row r="393" spans="1:9" s="132" customFormat="1">
      <c r="A393" s="182"/>
      <c r="B393" s="182"/>
      <c r="C393" s="182"/>
      <c r="I393" s="90"/>
    </row>
    <row r="394" spans="1:9" s="132" customFormat="1">
      <c r="A394" s="182"/>
      <c r="B394" s="182"/>
      <c r="C394" s="182"/>
      <c r="I394" s="90"/>
    </row>
    <row r="395" spans="1:9" s="132" customFormat="1">
      <c r="A395" s="182"/>
      <c r="B395" s="182"/>
      <c r="C395" s="182"/>
      <c r="I395" s="90"/>
    </row>
    <row r="396" spans="1:9" s="132" customFormat="1">
      <c r="A396" s="182"/>
      <c r="B396" s="182"/>
      <c r="C396" s="182"/>
      <c r="I396" s="90"/>
    </row>
    <row r="397" spans="1:9" s="132" customFormat="1">
      <c r="A397" s="182"/>
      <c r="B397" s="182"/>
      <c r="C397" s="182"/>
      <c r="I397" s="90"/>
    </row>
    <row r="398" spans="1:9" s="132" customFormat="1">
      <c r="A398" s="182"/>
      <c r="B398" s="182"/>
      <c r="C398" s="182"/>
      <c r="I398" s="90"/>
    </row>
    <row r="399" spans="1:9" s="132" customFormat="1">
      <c r="A399" s="182"/>
      <c r="B399" s="182"/>
      <c r="C399" s="182"/>
      <c r="I399" s="90"/>
    </row>
    <row r="400" spans="1:9" s="132" customFormat="1">
      <c r="A400" s="182"/>
      <c r="B400" s="182"/>
      <c r="C400" s="182"/>
      <c r="I400" s="90"/>
    </row>
    <row r="401" spans="1:9" s="132" customFormat="1">
      <c r="A401" s="182"/>
      <c r="B401" s="182"/>
      <c r="C401" s="182"/>
      <c r="I401" s="90"/>
    </row>
    <row r="402" spans="1:9" s="132" customFormat="1">
      <c r="A402" s="182"/>
      <c r="B402" s="182"/>
      <c r="C402" s="182"/>
      <c r="I402" s="90"/>
    </row>
    <row r="403" spans="1:9" s="132" customFormat="1">
      <c r="A403" s="182"/>
      <c r="B403" s="182"/>
      <c r="C403" s="182"/>
      <c r="I403" s="90"/>
    </row>
    <row r="404" spans="1:9" s="132" customFormat="1">
      <c r="A404" s="182"/>
      <c r="B404" s="182"/>
      <c r="C404" s="182"/>
      <c r="I404" s="90"/>
    </row>
    <row r="405" spans="1:9" s="132" customFormat="1">
      <c r="A405" s="182"/>
      <c r="B405" s="182"/>
      <c r="C405" s="182"/>
      <c r="I405" s="90"/>
    </row>
    <row r="406" spans="1:9" s="132" customFormat="1">
      <c r="A406" s="182"/>
      <c r="B406" s="182"/>
      <c r="C406" s="182"/>
      <c r="I406" s="90"/>
    </row>
    <row r="407" spans="1:9" s="132" customFormat="1">
      <c r="A407" s="182"/>
      <c r="B407" s="182"/>
      <c r="C407" s="182"/>
      <c r="I407" s="90"/>
    </row>
    <row r="408" spans="1:9" s="132" customFormat="1">
      <c r="A408" s="182"/>
      <c r="B408" s="182"/>
      <c r="C408" s="182"/>
      <c r="I408" s="90"/>
    </row>
    <row r="409" spans="1:9" s="132" customFormat="1">
      <c r="A409" s="182"/>
      <c r="B409" s="182"/>
      <c r="C409" s="182"/>
      <c r="I409" s="90"/>
    </row>
    <row r="410" spans="1:9" s="132" customFormat="1">
      <c r="A410" s="182"/>
      <c r="B410" s="182"/>
      <c r="C410" s="182"/>
      <c r="I410" s="90"/>
    </row>
    <row r="411" spans="1:9" s="132" customFormat="1">
      <c r="A411" s="182"/>
      <c r="B411" s="182"/>
      <c r="C411" s="182"/>
      <c r="I411" s="90"/>
    </row>
    <row r="412" spans="1:9" s="132" customFormat="1">
      <c r="A412" s="182"/>
      <c r="B412" s="182"/>
      <c r="C412" s="182"/>
      <c r="I412" s="90"/>
    </row>
    <row r="413" spans="1:9" s="132" customFormat="1">
      <c r="A413" s="182"/>
      <c r="B413" s="182"/>
      <c r="C413" s="182"/>
      <c r="I413" s="90"/>
    </row>
    <row r="414" spans="1:9" s="132" customFormat="1">
      <c r="A414" s="182"/>
      <c r="B414" s="182"/>
      <c r="C414" s="182"/>
      <c r="I414" s="90"/>
    </row>
    <row r="415" spans="1:9" s="132" customFormat="1">
      <c r="A415" s="182"/>
      <c r="B415" s="182"/>
      <c r="C415" s="182"/>
      <c r="I415" s="90"/>
    </row>
    <row r="416" spans="1:9" s="132" customFormat="1">
      <c r="A416" s="182"/>
      <c r="B416" s="182"/>
      <c r="C416" s="182"/>
      <c r="I416" s="90"/>
    </row>
    <row r="417" spans="1:9" s="132" customFormat="1">
      <c r="A417" s="182"/>
      <c r="B417" s="182"/>
      <c r="C417" s="182"/>
      <c r="I417" s="90"/>
    </row>
    <row r="418" spans="1:9" s="132" customFormat="1">
      <c r="A418" s="182"/>
      <c r="B418" s="182"/>
      <c r="C418" s="182"/>
      <c r="I418" s="90"/>
    </row>
    <row r="419" spans="1:9" s="132" customFormat="1">
      <c r="A419" s="182"/>
      <c r="B419" s="182"/>
      <c r="C419" s="182"/>
      <c r="I419" s="90"/>
    </row>
    <row r="420" spans="1:9" s="132" customFormat="1">
      <c r="A420" s="182"/>
      <c r="B420" s="182"/>
      <c r="C420" s="182"/>
      <c r="I420" s="90"/>
    </row>
    <row r="421" spans="1:9" s="132" customFormat="1">
      <c r="A421" s="182"/>
      <c r="B421" s="182"/>
      <c r="C421" s="182"/>
      <c r="I421" s="90"/>
    </row>
    <row r="422" spans="1:9" s="132" customFormat="1">
      <c r="A422" s="182"/>
      <c r="B422" s="182"/>
      <c r="C422" s="182"/>
      <c r="I422" s="90"/>
    </row>
    <row r="423" spans="1:9" s="132" customFormat="1">
      <c r="A423" s="182"/>
      <c r="B423" s="182"/>
      <c r="C423" s="182"/>
      <c r="I423" s="90"/>
    </row>
    <row r="424" spans="1:9" s="132" customFormat="1">
      <c r="A424" s="182"/>
      <c r="B424" s="182"/>
      <c r="C424" s="182"/>
      <c r="I424" s="90"/>
    </row>
    <row r="425" spans="1:9" s="132" customFormat="1">
      <c r="A425" s="182"/>
      <c r="B425" s="182"/>
      <c r="C425" s="182"/>
      <c r="I425" s="90"/>
    </row>
    <row r="426" spans="1:9" s="132" customFormat="1">
      <c r="A426" s="182"/>
      <c r="B426" s="182"/>
      <c r="C426" s="182"/>
      <c r="I426" s="90"/>
    </row>
    <row r="427" spans="1:9" s="132" customFormat="1">
      <c r="A427" s="182"/>
      <c r="B427" s="182"/>
      <c r="C427" s="182"/>
      <c r="I427" s="90"/>
    </row>
    <row r="428" spans="1:9" s="132" customFormat="1">
      <c r="A428" s="182"/>
      <c r="B428" s="182"/>
      <c r="C428" s="182"/>
      <c r="I428" s="90"/>
    </row>
    <row r="429" spans="1:9" s="132" customFormat="1">
      <c r="A429" s="182"/>
      <c r="B429" s="182"/>
      <c r="C429" s="182"/>
      <c r="I429" s="90"/>
    </row>
    <row r="430" spans="1:9" s="132" customFormat="1">
      <c r="A430" s="182"/>
      <c r="B430" s="182"/>
      <c r="C430" s="182"/>
      <c r="I430" s="90"/>
    </row>
    <row r="431" spans="1:9" s="132" customFormat="1">
      <c r="A431" s="182"/>
      <c r="B431" s="182"/>
      <c r="C431" s="182"/>
      <c r="I431" s="90"/>
    </row>
    <row r="432" spans="1:9" s="132" customFormat="1">
      <c r="A432" s="182"/>
      <c r="B432" s="182"/>
      <c r="C432" s="182"/>
      <c r="I432" s="90"/>
    </row>
    <row r="433" spans="1:9" s="132" customFormat="1">
      <c r="A433" s="182"/>
      <c r="B433" s="182"/>
      <c r="C433" s="182"/>
      <c r="I433" s="90"/>
    </row>
    <row r="434" spans="1:9" s="132" customFormat="1">
      <c r="A434" s="182"/>
      <c r="B434" s="182"/>
      <c r="C434" s="182"/>
      <c r="I434" s="90"/>
    </row>
    <row r="435" spans="1:9" s="132" customFormat="1">
      <c r="A435" s="182"/>
      <c r="B435" s="182"/>
      <c r="C435" s="182"/>
      <c r="I435" s="90"/>
    </row>
    <row r="436" spans="1:9" s="132" customFormat="1">
      <c r="A436" s="182"/>
      <c r="B436" s="182"/>
      <c r="C436" s="182"/>
      <c r="I436" s="90"/>
    </row>
    <row r="437" spans="1:9" s="132" customFormat="1">
      <c r="A437" s="182"/>
      <c r="B437" s="182"/>
      <c r="C437" s="182"/>
      <c r="I437" s="90"/>
    </row>
    <row r="438" spans="1:9" s="132" customFormat="1">
      <c r="A438" s="182"/>
      <c r="B438" s="182"/>
      <c r="C438" s="182"/>
      <c r="I438" s="90"/>
    </row>
    <row r="439" spans="1:9" s="132" customFormat="1">
      <c r="A439" s="182"/>
      <c r="B439" s="182"/>
      <c r="C439" s="182"/>
      <c r="I439" s="90"/>
    </row>
    <row r="440" spans="1:9" s="132" customFormat="1">
      <c r="A440" s="182"/>
      <c r="B440" s="182"/>
      <c r="C440" s="182"/>
      <c r="I440" s="90"/>
    </row>
    <row r="441" spans="1:9" s="132" customFormat="1">
      <c r="A441" s="182"/>
      <c r="B441" s="182"/>
      <c r="C441" s="182"/>
      <c r="I441" s="90"/>
    </row>
    <row r="442" spans="1:9" s="132" customFormat="1">
      <c r="A442" s="182"/>
      <c r="B442" s="182"/>
      <c r="C442" s="182"/>
      <c r="I442" s="90"/>
    </row>
    <row r="443" spans="1:9" s="132" customFormat="1">
      <c r="A443" s="182"/>
      <c r="B443" s="182"/>
      <c r="C443" s="182"/>
      <c r="I443" s="90"/>
    </row>
    <row r="444" spans="1:9" s="132" customFormat="1">
      <c r="A444" s="182"/>
      <c r="B444" s="182"/>
      <c r="C444" s="182"/>
      <c r="I444" s="90"/>
    </row>
    <row r="445" spans="1:9" s="132" customFormat="1">
      <c r="A445" s="182"/>
      <c r="B445" s="182"/>
      <c r="C445" s="182"/>
      <c r="I445" s="90"/>
    </row>
    <row r="446" spans="1:9" s="132" customFormat="1">
      <c r="A446" s="182"/>
      <c r="B446" s="182"/>
      <c r="C446" s="182"/>
      <c r="I446" s="90"/>
    </row>
    <row r="447" spans="1:9" s="132" customFormat="1">
      <c r="A447" s="182"/>
      <c r="B447" s="182"/>
      <c r="C447" s="182"/>
      <c r="I447" s="90"/>
    </row>
    <row r="448" spans="1:9" s="132" customFormat="1">
      <c r="A448" s="182"/>
      <c r="B448" s="182"/>
      <c r="C448" s="182"/>
      <c r="I448" s="90"/>
    </row>
    <row r="449" spans="1:9" s="132" customFormat="1">
      <c r="A449" s="182"/>
      <c r="B449" s="182"/>
      <c r="C449" s="182"/>
      <c r="I449" s="90"/>
    </row>
    <row r="450" spans="1:9" s="132" customFormat="1">
      <c r="A450" s="182"/>
      <c r="B450" s="182"/>
      <c r="C450" s="182"/>
      <c r="I450" s="90"/>
    </row>
    <row r="451" spans="1:9" s="132" customFormat="1">
      <c r="A451" s="182"/>
      <c r="B451" s="182"/>
      <c r="C451" s="182"/>
      <c r="I451" s="90"/>
    </row>
    <row r="452" spans="1:9" s="132" customFormat="1">
      <c r="A452" s="182"/>
      <c r="B452" s="182"/>
      <c r="C452" s="182"/>
      <c r="I452" s="90"/>
    </row>
    <row r="453" spans="1:9" s="132" customFormat="1">
      <c r="A453" s="182"/>
      <c r="B453" s="182"/>
      <c r="C453" s="182"/>
      <c r="I453" s="90"/>
    </row>
    <row r="454" spans="1:9" s="132" customFormat="1">
      <c r="A454" s="182"/>
      <c r="B454" s="182"/>
      <c r="C454" s="182"/>
      <c r="I454" s="90"/>
    </row>
    <row r="455" spans="1:9" s="132" customFormat="1">
      <c r="A455" s="182"/>
      <c r="B455" s="182"/>
      <c r="C455" s="182"/>
      <c r="I455" s="90"/>
    </row>
    <row r="456" spans="1:9" s="132" customFormat="1">
      <c r="A456" s="182"/>
      <c r="B456" s="182"/>
      <c r="C456" s="182"/>
      <c r="I456" s="90"/>
    </row>
    <row r="457" spans="1:9" s="132" customFormat="1">
      <c r="A457" s="182"/>
      <c r="B457" s="182"/>
      <c r="C457" s="182"/>
      <c r="I457" s="90"/>
    </row>
    <row r="458" spans="1:9" s="132" customFormat="1">
      <c r="A458" s="182"/>
      <c r="B458" s="182"/>
      <c r="C458" s="182"/>
      <c r="I458" s="90"/>
    </row>
    <row r="459" spans="1:9" s="132" customFormat="1">
      <c r="A459" s="182"/>
      <c r="B459" s="182"/>
      <c r="C459" s="182"/>
      <c r="I459" s="90"/>
    </row>
    <row r="460" spans="1:9" s="132" customFormat="1">
      <c r="A460" s="182"/>
      <c r="B460" s="182"/>
      <c r="C460" s="182"/>
      <c r="I460" s="90"/>
    </row>
    <row r="461" spans="1:9" s="132" customFormat="1">
      <c r="A461" s="182"/>
      <c r="B461" s="182"/>
      <c r="C461" s="182"/>
      <c r="I461" s="90"/>
    </row>
    <row r="462" spans="1:9" s="132" customFormat="1">
      <c r="A462" s="182"/>
      <c r="B462" s="182"/>
      <c r="C462" s="182"/>
      <c r="I462" s="90"/>
    </row>
    <row r="463" spans="1:9" s="132" customFormat="1">
      <c r="A463" s="182"/>
      <c r="B463" s="182"/>
      <c r="C463" s="182"/>
      <c r="I463" s="90"/>
    </row>
    <row r="464" spans="1:9" s="132" customFormat="1">
      <c r="A464" s="182"/>
      <c r="B464" s="182"/>
      <c r="C464" s="182"/>
      <c r="I464" s="90"/>
    </row>
    <row r="465" spans="1:9" s="132" customFormat="1">
      <c r="A465" s="182"/>
      <c r="B465" s="182"/>
      <c r="C465" s="182"/>
      <c r="I465" s="90"/>
    </row>
    <row r="466" spans="1:9" s="132" customFormat="1">
      <c r="A466" s="182"/>
      <c r="B466" s="182"/>
      <c r="C466" s="182"/>
      <c r="I466" s="90"/>
    </row>
    <row r="467" spans="1:9" s="132" customFormat="1">
      <c r="A467" s="182"/>
      <c r="B467" s="182"/>
      <c r="C467" s="182"/>
      <c r="I467" s="90"/>
    </row>
    <row r="468" spans="1:9" s="132" customFormat="1">
      <c r="A468" s="182"/>
      <c r="B468" s="182"/>
      <c r="C468" s="182"/>
      <c r="I468" s="90"/>
    </row>
    <row r="469" spans="1:9" s="132" customFormat="1">
      <c r="A469" s="182"/>
      <c r="B469" s="182"/>
      <c r="C469" s="182"/>
      <c r="I469" s="90"/>
    </row>
    <row r="470" spans="1:9" s="132" customFormat="1">
      <c r="A470" s="182"/>
      <c r="B470" s="182"/>
      <c r="C470" s="182"/>
      <c r="I470" s="90"/>
    </row>
    <row r="471" spans="1:9" s="132" customFormat="1">
      <c r="A471" s="182"/>
      <c r="B471" s="182"/>
      <c r="C471" s="182"/>
      <c r="I471" s="90"/>
    </row>
    <row r="472" spans="1:9" s="132" customFormat="1">
      <c r="A472" s="182"/>
      <c r="B472" s="182"/>
      <c r="C472" s="182"/>
      <c r="I472" s="90"/>
    </row>
    <row r="473" spans="1:9" s="132" customFormat="1">
      <c r="A473" s="182"/>
      <c r="B473" s="182"/>
      <c r="C473" s="182"/>
      <c r="I473" s="90"/>
    </row>
    <row r="474" spans="1:9" s="132" customFormat="1">
      <c r="A474" s="182"/>
      <c r="B474" s="182"/>
      <c r="C474" s="182"/>
      <c r="I474" s="90"/>
    </row>
    <row r="475" spans="1:9" s="132" customFormat="1">
      <c r="A475" s="182"/>
      <c r="B475" s="182"/>
      <c r="C475" s="182"/>
      <c r="I475" s="90"/>
    </row>
    <row r="476" spans="1:9" s="132" customFormat="1">
      <c r="A476" s="182"/>
      <c r="B476" s="182"/>
      <c r="C476" s="182"/>
      <c r="I476" s="90"/>
    </row>
    <row r="477" spans="1:9" s="132" customFormat="1">
      <c r="A477" s="182"/>
      <c r="B477" s="182"/>
      <c r="C477" s="182"/>
      <c r="I477" s="90"/>
    </row>
    <row r="478" spans="1:9" s="132" customFormat="1">
      <c r="A478" s="182"/>
      <c r="B478" s="182"/>
      <c r="C478" s="182"/>
      <c r="I478" s="90"/>
    </row>
    <row r="479" spans="1:9" s="132" customFormat="1">
      <c r="A479" s="182"/>
      <c r="B479" s="182"/>
      <c r="C479" s="182"/>
      <c r="I479" s="90"/>
    </row>
    <row r="480" spans="1:9" s="132" customFormat="1">
      <c r="A480" s="182"/>
      <c r="B480" s="182"/>
      <c r="C480" s="182"/>
      <c r="I480" s="90"/>
    </row>
    <row r="481" spans="1:9" s="132" customFormat="1">
      <c r="A481" s="182"/>
      <c r="B481" s="182"/>
      <c r="C481" s="182"/>
      <c r="I481" s="90"/>
    </row>
    <row r="482" spans="1:9" s="132" customFormat="1">
      <c r="A482" s="182"/>
      <c r="B482" s="182"/>
      <c r="C482" s="182"/>
      <c r="I482" s="90"/>
    </row>
    <row r="483" spans="1:9" s="132" customFormat="1">
      <c r="A483" s="182"/>
      <c r="B483" s="182"/>
      <c r="C483" s="182"/>
      <c r="I483" s="90"/>
    </row>
    <row r="484" spans="1:9" s="132" customFormat="1">
      <c r="A484" s="182"/>
      <c r="B484" s="182"/>
      <c r="C484" s="182"/>
      <c r="I484" s="90"/>
    </row>
    <row r="485" spans="1:9" s="132" customFormat="1">
      <c r="A485" s="182"/>
      <c r="B485" s="182"/>
      <c r="C485" s="182"/>
      <c r="I485" s="90"/>
    </row>
    <row r="486" spans="1:9" s="132" customFormat="1">
      <c r="A486" s="182"/>
      <c r="B486" s="182"/>
      <c r="C486" s="182"/>
      <c r="I486" s="90"/>
    </row>
    <row r="487" spans="1:9" s="132" customFormat="1">
      <c r="A487" s="182"/>
      <c r="B487" s="182"/>
      <c r="C487" s="182"/>
      <c r="I487" s="90"/>
    </row>
    <row r="488" spans="1:9" s="132" customFormat="1">
      <c r="A488" s="182"/>
      <c r="B488" s="182"/>
      <c r="C488" s="182"/>
      <c r="I488" s="90"/>
    </row>
    <row r="489" spans="1:9" s="132" customFormat="1">
      <c r="A489" s="182"/>
      <c r="B489" s="182"/>
      <c r="C489" s="182"/>
      <c r="I489" s="90"/>
    </row>
    <row r="490" spans="1:9" s="132" customFormat="1">
      <c r="A490" s="182"/>
      <c r="B490" s="182"/>
      <c r="C490" s="182"/>
      <c r="I490" s="90"/>
    </row>
    <row r="491" spans="1:9" s="132" customFormat="1">
      <c r="A491" s="182"/>
      <c r="B491" s="182"/>
      <c r="C491" s="182"/>
      <c r="I491" s="90"/>
    </row>
    <row r="492" spans="1:9" s="132" customFormat="1">
      <c r="A492" s="182"/>
      <c r="B492" s="182"/>
      <c r="C492" s="182"/>
      <c r="I492" s="90"/>
    </row>
    <row r="493" spans="1:9" s="132" customFormat="1">
      <c r="A493" s="182"/>
      <c r="B493" s="182"/>
      <c r="C493" s="182"/>
      <c r="I493" s="90"/>
    </row>
    <row r="494" spans="1:9" s="132" customFormat="1">
      <c r="A494" s="182"/>
      <c r="B494" s="182"/>
      <c r="C494" s="182"/>
      <c r="I494" s="90"/>
    </row>
    <row r="495" spans="1:9" s="132" customFormat="1">
      <c r="A495" s="182"/>
      <c r="B495" s="182"/>
      <c r="C495" s="182"/>
      <c r="I495" s="90"/>
    </row>
    <row r="496" spans="1:9" s="132" customFormat="1">
      <c r="A496" s="182"/>
      <c r="B496" s="182"/>
      <c r="C496" s="182"/>
      <c r="I496" s="90"/>
    </row>
    <row r="497" spans="1:9" s="132" customFormat="1">
      <c r="A497" s="182"/>
      <c r="B497" s="182"/>
      <c r="C497" s="182"/>
      <c r="I497" s="90"/>
    </row>
    <row r="498" spans="1:9" s="132" customFormat="1">
      <c r="A498" s="182"/>
      <c r="B498" s="182"/>
      <c r="C498" s="182"/>
      <c r="I498" s="90"/>
    </row>
    <row r="499" spans="1:9" s="132" customFormat="1">
      <c r="A499" s="182"/>
      <c r="B499" s="182"/>
      <c r="C499" s="182"/>
      <c r="I499" s="90"/>
    </row>
    <row r="500" spans="1:9" s="132" customFormat="1">
      <c r="A500" s="182"/>
      <c r="B500" s="182"/>
      <c r="C500" s="182"/>
      <c r="I500" s="90"/>
    </row>
    <row r="501" spans="1:9" s="132" customFormat="1">
      <c r="A501" s="182"/>
      <c r="B501" s="182"/>
      <c r="C501" s="182"/>
      <c r="I501" s="90"/>
    </row>
    <row r="502" spans="1:9" s="132" customFormat="1">
      <c r="A502" s="182"/>
      <c r="B502" s="182"/>
      <c r="C502" s="182"/>
      <c r="I502" s="90"/>
    </row>
    <row r="503" spans="1:9" s="132" customFormat="1">
      <c r="A503" s="182"/>
      <c r="B503" s="182"/>
      <c r="C503" s="182"/>
      <c r="I503" s="90"/>
    </row>
    <row r="504" spans="1:9" s="132" customFormat="1">
      <c r="A504" s="182"/>
      <c r="B504" s="182"/>
      <c r="C504" s="182"/>
      <c r="I504" s="90"/>
    </row>
    <row r="505" spans="1:9" s="132" customFormat="1">
      <c r="A505" s="182"/>
      <c r="B505" s="182"/>
      <c r="C505" s="182"/>
      <c r="I505" s="90"/>
    </row>
    <row r="506" spans="1:9" s="132" customFormat="1">
      <c r="A506" s="182"/>
      <c r="B506" s="182"/>
      <c r="C506" s="182"/>
      <c r="I506" s="90"/>
    </row>
    <row r="507" spans="1:9" s="132" customFormat="1">
      <c r="A507" s="182"/>
      <c r="B507" s="182"/>
      <c r="C507" s="182"/>
      <c r="I507" s="90"/>
    </row>
    <row r="508" spans="1:9" s="132" customFormat="1">
      <c r="A508" s="182"/>
      <c r="B508" s="182"/>
      <c r="C508" s="182"/>
      <c r="I508" s="90"/>
    </row>
    <row r="509" spans="1:9" s="132" customFormat="1">
      <c r="A509" s="182"/>
      <c r="B509" s="182"/>
      <c r="C509" s="182"/>
      <c r="I509" s="90"/>
    </row>
    <row r="510" spans="1:9" s="132" customFormat="1">
      <c r="A510" s="182"/>
      <c r="B510" s="182"/>
      <c r="C510" s="182"/>
      <c r="I510" s="90"/>
    </row>
    <row r="511" spans="1:9" s="132" customFormat="1">
      <c r="A511" s="182"/>
      <c r="B511" s="182"/>
      <c r="C511" s="182"/>
      <c r="I511" s="90"/>
    </row>
    <row r="512" spans="1:9" s="132" customFormat="1">
      <c r="A512" s="182"/>
      <c r="B512" s="182"/>
      <c r="C512" s="182"/>
      <c r="I512" s="90"/>
    </row>
    <row r="513" spans="1:9" s="132" customFormat="1">
      <c r="A513" s="182"/>
      <c r="B513" s="182"/>
      <c r="C513" s="182"/>
      <c r="I513" s="90"/>
    </row>
    <row r="514" spans="1:9" s="132" customFormat="1">
      <c r="A514" s="182"/>
      <c r="B514" s="182"/>
      <c r="C514" s="182"/>
      <c r="I514" s="90"/>
    </row>
    <row r="515" spans="1:9" s="132" customFormat="1">
      <c r="A515" s="182"/>
      <c r="B515" s="182"/>
      <c r="C515" s="182"/>
      <c r="I515" s="90"/>
    </row>
    <row r="516" spans="1:9" s="132" customFormat="1">
      <c r="A516" s="182"/>
      <c r="B516" s="182"/>
      <c r="C516" s="182"/>
      <c r="I516" s="90"/>
    </row>
    <row r="517" spans="1:9" s="132" customFormat="1">
      <c r="A517" s="182"/>
      <c r="B517" s="182"/>
      <c r="C517" s="182"/>
      <c r="I517" s="90"/>
    </row>
    <row r="518" spans="1:9" s="132" customFormat="1">
      <c r="A518" s="182"/>
      <c r="B518" s="182"/>
      <c r="C518" s="182"/>
      <c r="I518" s="90"/>
    </row>
    <row r="519" spans="1:9" s="132" customFormat="1">
      <c r="A519" s="182"/>
      <c r="B519" s="182"/>
      <c r="C519" s="182"/>
      <c r="I519" s="90"/>
    </row>
    <row r="520" spans="1:9" s="132" customFormat="1">
      <c r="A520" s="182"/>
      <c r="B520" s="182"/>
      <c r="C520" s="182"/>
      <c r="I520" s="90"/>
    </row>
    <row r="521" spans="1:9" s="132" customFormat="1">
      <c r="A521" s="182"/>
      <c r="B521" s="182"/>
      <c r="C521" s="182"/>
      <c r="I521" s="90"/>
    </row>
    <row r="522" spans="1:9" s="132" customFormat="1">
      <c r="A522" s="182"/>
      <c r="B522" s="182"/>
      <c r="C522" s="182"/>
      <c r="I522" s="90"/>
    </row>
    <row r="523" spans="1:9" s="132" customFormat="1">
      <c r="A523" s="182"/>
      <c r="B523" s="182"/>
      <c r="C523" s="182"/>
      <c r="I523" s="90"/>
    </row>
    <row r="524" spans="1:9" s="132" customFormat="1">
      <c r="A524" s="182"/>
      <c r="B524" s="182"/>
      <c r="C524" s="182"/>
      <c r="I524" s="90"/>
    </row>
    <row r="525" spans="1:9" s="132" customFormat="1">
      <c r="A525" s="182"/>
      <c r="B525" s="182"/>
      <c r="C525" s="182"/>
      <c r="I525" s="90"/>
    </row>
    <row r="526" spans="1:9" s="132" customFormat="1">
      <c r="A526" s="182"/>
      <c r="B526" s="182"/>
      <c r="C526" s="182"/>
      <c r="I526" s="90"/>
    </row>
    <row r="527" spans="1:9" s="132" customFormat="1">
      <c r="A527" s="182"/>
      <c r="B527" s="182"/>
      <c r="C527" s="182"/>
      <c r="I527" s="90"/>
    </row>
    <row r="528" spans="1:9" s="132" customFormat="1">
      <c r="A528" s="182"/>
      <c r="B528" s="182"/>
      <c r="C528" s="182"/>
      <c r="I528" s="90"/>
    </row>
    <row r="529" spans="1:9" s="132" customFormat="1">
      <c r="A529" s="182"/>
      <c r="B529" s="182"/>
      <c r="C529" s="182"/>
      <c r="I529" s="90"/>
    </row>
    <row r="530" spans="1:9" s="132" customFormat="1">
      <c r="A530" s="182"/>
      <c r="B530" s="182"/>
      <c r="C530" s="182"/>
      <c r="I530" s="90"/>
    </row>
    <row r="531" spans="1:9" s="132" customFormat="1">
      <c r="A531" s="182"/>
      <c r="B531" s="182"/>
      <c r="C531" s="182"/>
      <c r="I531" s="90"/>
    </row>
    <row r="532" spans="1:9" s="132" customFormat="1">
      <c r="A532" s="182"/>
      <c r="B532" s="182"/>
      <c r="C532" s="182"/>
      <c r="I532" s="90"/>
    </row>
    <row r="533" spans="1:9" s="132" customFormat="1">
      <c r="A533" s="182"/>
      <c r="B533" s="182"/>
      <c r="C533" s="182"/>
      <c r="I533" s="90"/>
    </row>
    <row r="534" spans="1:9" s="132" customFormat="1">
      <c r="A534" s="182"/>
      <c r="B534" s="182"/>
      <c r="C534" s="182"/>
      <c r="I534" s="90"/>
    </row>
    <row r="535" spans="1:9" s="132" customFormat="1">
      <c r="A535" s="182"/>
      <c r="B535" s="182"/>
      <c r="C535" s="182"/>
      <c r="I535" s="90"/>
    </row>
    <row r="536" spans="1:9" s="132" customFormat="1">
      <c r="A536" s="182"/>
      <c r="B536" s="182"/>
      <c r="C536" s="182"/>
      <c r="I536" s="90"/>
    </row>
    <row r="537" spans="1:9" s="132" customFormat="1">
      <c r="A537" s="182"/>
      <c r="B537" s="182"/>
      <c r="C537" s="182"/>
      <c r="I537" s="90"/>
    </row>
    <row r="538" spans="1:9" s="132" customFormat="1">
      <c r="A538" s="182"/>
      <c r="B538" s="182"/>
      <c r="C538" s="182"/>
      <c r="I538" s="90"/>
    </row>
    <row r="539" spans="1:9" s="132" customFormat="1">
      <c r="A539" s="182"/>
      <c r="B539" s="182"/>
      <c r="C539" s="182"/>
      <c r="I539" s="90"/>
    </row>
    <row r="540" spans="1:9" s="132" customFormat="1">
      <c r="A540" s="182"/>
      <c r="B540" s="182"/>
      <c r="C540" s="182"/>
      <c r="I540" s="90"/>
    </row>
    <row r="541" spans="1:9" s="132" customFormat="1">
      <c r="A541" s="182"/>
      <c r="B541" s="182"/>
      <c r="C541" s="182"/>
      <c r="I541" s="90"/>
    </row>
    <row r="542" spans="1:9" s="132" customFormat="1">
      <c r="A542" s="182"/>
      <c r="B542" s="182"/>
      <c r="C542" s="182"/>
      <c r="I542" s="90"/>
    </row>
    <row r="543" spans="1:9" s="132" customFormat="1">
      <c r="A543" s="182"/>
      <c r="B543" s="182"/>
      <c r="C543" s="182"/>
      <c r="I543" s="90"/>
    </row>
    <row r="544" spans="1:9" s="132" customFormat="1">
      <c r="A544" s="182"/>
      <c r="B544" s="182"/>
      <c r="C544" s="182"/>
      <c r="I544" s="90"/>
    </row>
    <row r="545" spans="1:9" s="132" customFormat="1">
      <c r="A545" s="182"/>
      <c r="B545" s="182"/>
      <c r="C545" s="182"/>
      <c r="I545" s="90"/>
    </row>
    <row r="546" spans="1:9" s="132" customFormat="1">
      <c r="A546" s="182"/>
      <c r="B546" s="182"/>
      <c r="C546" s="182"/>
      <c r="I546" s="90"/>
    </row>
    <row r="547" spans="1:9" s="132" customFormat="1">
      <c r="A547" s="182"/>
      <c r="B547" s="182"/>
      <c r="C547" s="182"/>
      <c r="I547" s="90"/>
    </row>
    <row r="548" spans="1:9" s="132" customFormat="1">
      <c r="A548" s="182"/>
      <c r="B548" s="182"/>
      <c r="C548" s="182"/>
      <c r="I548" s="90"/>
    </row>
    <row r="549" spans="1:9" s="132" customFormat="1">
      <c r="A549" s="182"/>
      <c r="B549" s="182"/>
      <c r="C549" s="182"/>
      <c r="I549" s="90"/>
    </row>
    <row r="550" spans="1:9" s="132" customFormat="1">
      <c r="A550" s="182"/>
      <c r="B550" s="182"/>
      <c r="C550" s="182"/>
      <c r="I550" s="90"/>
    </row>
    <row r="551" spans="1:9" s="132" customFormat="1">
      <c r="A551" s="182"/>
      <c r="B551" s="182"/>
      <c r="C551" s="182"/>
      <c r="I551" s="90"/>
    </row>
    <row r="552" spans="1:9" s="132" customFormat="1">
      <c r="A552" s="182"/>
      <c r="B552" s="182"/>
      <c r="C552" s="182"/>
      <c r="I552" s="90"/>
    </row>
    <row r="553" spans="1:9" s="132" customFormat="1">
      <c r="A553" s="182"/>
      <c r="B553" s="182"/>
      <c r="C553" s="182"/>
      <c r="I553" s="90"/>
    </row>
    <row r="554" spans="1:9" s="132" customFormat="1">
      <c r="A554" s="182"/>
      <c r="B554" s="182"/>
      <c r="C554" s="182"/>
      <c r="I554" s="90"/>
    </row>
  </sheetData>
  <mergeCells count="27">
    <mergeCell ref="B6:M6"/>
    <mergeCell ref="N8:O8"/>
    <mergeCell ref="N9:O9"/>
    <mergeCell ref="N10:O10"/>
    <mergeCell ref="N11:O11"/>
    <mergeCell ref="N21:O21"/>
    <mergeCell ref="N12:O12"/>
    <mergeCell ref="N13:O13"/>
    <mergeCell ref="N14:O14"/>
    <mergeCell ref="N15:O15"/>
    <mergeCell ref="N16:O16"/>
    <mergeCell ref="A28:B28"/>
    <mergeCell ref="A3:A5"/>
    <mergeCell ref="A6:A7"/>
    <mergeCell ref="B3:M5"/>
    <mergeCell ref="N3:O5"/>
    <mergeCell ref="J28:N29"/>
    <mergeCell ref="N6:O7"/>
    <mergeCell ref="N22:O22"/>
    <mergeCell ref="N23:O23"/>
    <mergeCell ref="N24:O24"/>
    <mergeCell ref="N25:O25"/>
    <mergeCell ref="N26:O26"/>
    <mergeCell ref="N17:O17"/>
    <mergeCell ref="N18:O18"/>
    <mergeCell ref="N19:O19"/>
    <mergeCell ref="N20:O20"/>
  </mergeCells>
  <pageMargins left="0.74803149606299202" right="0.74803149606299202" top="0.98425196850393704" bottom="0.98425196850393704" header="0.511811023622047" footer="0.511811023622047"/>
  <pageSetup paperSize="9" scale="65"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AW1842"/>
  <sheetViews>
    <sheetView workbookViewId="0">
      <selection activeCell="C6" sqref="C6"/>
    </sheetView>
  </sheetViews>
  <sheetFormatPr baseColWidth="10" defaultColWidth="11" defaultRowHeight="15"/>
  <cols>
    <col min="1" max="1" width="6.85546875" style="91" customWidth="1"/>
    <col min="2" max="2" width="38" style="91" customWidth="1"/>
    <col min="3" max="3" width="50.28515625" style="91" customWidth="1"/>
    <col min="4" max="4" width="38.42578125" style="91" customWidth="1"/>
    <col min="5" max="5" width="33.140625" style="91" customWidth="1"/>
    <col min="6" max="49" width="11.42578125" style="90"/>
    <col min="50" max="257" width="11.42578125" style="91"/>
    <col min="258" max="259" width="37.42578125" style="91" customWidth="1"/>
    <col min="260" max="260" width="12.85546875" style="91" customWidth="1"/>
    <col min="261" max="261" width="33.140625" style="91" customWidth="1"/>
    <col min="262" max="513" width="11.42578125" style="91"/>
    <col min="514" max="515" width="37.42578125" style="91" customWidth="1"/>
    <col min="516" max="516" width="12.85546875" style="91" customWidth="1"/>
    <col min="517" max="517" width="33.140625" style="91" customWidth="1"/>
    <col min="518" max="769" width="11.42578125" style="91"/>
    <col min="770" max="771" width="37.42578125" style="91" customWidth="1"/>
    <col min="772" max="772" width="12.85546875" style="91" customWidth="1"/>
    <col min="773" max="773" width="33.140625" style="91" customWidth="1"/>
    <col min="774" max="1025" width="11.42578125" style="91"/>
    <col min="1026" max="1027" width="37.42578125" style="91" customWidth="1"/>
    <col min="1028" max="1028" width="12.85546875" style="91" customWidth="1"/>
    <col min="1029" max="1029" width="33.140625" style="91" customWidth="1"/>
    <col min="1030" max="1281" width="11.42578125" style="91"/>
    <col min="1282" max="1283" width="37.42578125" style="91" customWidth="1"/>
    <col min="1284" max="1284" width="12.85546875" style="91" customWidth="1"/>
    <col min="1285" max="1285" width="33.140625" style="91" customWidth="1"/>
    <col min="1286" max="1537" width="11.42578125" style="91"/>
    <col min="1538" max="1539" width="37.42578125" style="91" customWidth="1"/>
    <col min="1540" max="1540" width="12.85546875" style="91" customWidth="1"/>
    <col min="1541" max="1541" width="33.140625" style="91" customWidth="1"/>
    <col min="1542" max="1793" width="11.42578125" style="91"/>
    <col min="1794" max="1795" width="37.42578125" style="91" customWidth="1"/>
    <col min="1796" max="1796" width="12.85546875" style="91" customWidth="1"/>
    <col min="1797" max="1797" width="33.140625" style="91" customWidth="1"/>
    <col min="1798" max="2049" width="11.42578125" style="91"/>
    <col min="2050" max="2051" width="37.42578125" style="91" customWidth="1"/>
    <col min="2052" max="2052" width="12.85546875" style="91" customWidth="1"/>
    <col min="2053" max="2053" width="33.140625" style="91" customWidth="1"/>
    <col min="2054" max="2305" width="11.42578125" style="91"/>
    <col min="2306" max="2307" width="37.42578125" style="91" customWidth="1"/>
    <col min="2308" max="2308" width="12.85546875" style="91" customWidth="1"/>
    <col min="2309" max="2309" width="33.140625" style="91" customWidth="1"/>
    <col min="2310" max="2561" width="11.42578125" style="91"/>
    <col min="2562" max="2563" width="37.42578125" style="91" customWidth="1"/>
    <col min="2564" max="2564" width="12.85546875" style="91" customWidth="1"/>
    <col min="2565" max="2565" width="33.140625" style="91" customWidth="1"/>
    <col min="2566" max="2817" width="11.42578125" style="91"/>
    <col min="2818" max="2819" width="37.42578125" style="91" customWidth="1"/>
    <col min="2820" max="2820" width="12.85546875" style="91" customWidth="1"/>
    <col min="2821" max="2821" width="33.140625" style="91" customWidth="1"/>
    <col min="2822" max="3073" width="11.42578125" style="91"/>
    <col min="3074" max="3075" width="37.42578125" style="91" customWidth="1"/>
    <col min="3076" max="3076" width="12.85546875" style="91" customWidth="1"/>
    <col min="3077" max="3077" width="33.140625" style="91" customWidth="1"/>
    <col min="3078" max="3329" width="11.42578125" style="91"/>
    <col min="3330" max="3331" width="37.42578125" style="91" customWidth="1"/>
    <col min="3332" max="3332" width="12.85546875" style="91" customWidth="1"/>
    <col min="3333" max="3333" width="33.140625" style="91" customWidth="1"/>
    <col min="3334" max="3585" width="11.42578125" style="91"/>
    <col min="3586" max="3587" width="37.42578125" style="91" customWidth="1"/>
    <col min="3588" max="3588" width="12.85546875" style="91" customWidth="1"/>
    <col min="3589" max="3589" width="33.140625" style="91" customWidth="1"/>
    <col min="3590" max="3841" width="11.42578125" style="91"/>
    <col min="3842" max="3843" width="37.42578125" style="91" customWidth="1"/>
    <col min="3844" max="3844" width="12.85546875" style="91" customWidth="1"/>
    <col min="3845" max="3845" width="33.140625" style="91" customWidth="1"/>
    <col min="3846" max="4097" width="11.42578125" style="91"/>
    <col min="4098" max="4099" width="37.42578125" style="91" customWidth="1"/>
    <col min="4100" max="4100" width="12.85546875" style="91" customWidth="1"/>
    <col min="4101" max="4101" width="33.140625" style="91" customWidth="1"/>
    <col min="4102" max="4353" width="11.42578125" style="91"/>
    <col min="4354" max="4355" width="37.42578125" style="91" customWidth="1"/>
    <col min="4356" max="4356" width="12.85546875" style="91" customWidth="1"/>
    <col min="4357" max="4357" width="33.140625" style="91" customWidth="1"/>
    <col min="4358" max="4609" width="11.42578125" style="91"/>
    <col min="4610" max="4611" width="37.42578125" style="91" customWidth="1"/>
    <col min="4612" max="4612" width="12.85546875" style="91" customWidth="1"/>
    <col min="4613" max="4613" width="33.140625" style="91" customWidth="1"/>
    <col min="4614" max="4865" width="11.42578125" style="91"/>
    <col min="4866" max="4867" width="37.42578125" style="91" customWidth="1"/>
    <col min="4868" max="4868" width="12.85546875" style="91" customWidth="1"/>
    <col min="4869" max="4869" width="33.140625" style="91" customWidth="1"/>
    <col min="4870" max="5121" width="11.42578125" style="91"/>
    <col min="5122" max="5123" width="37.42578125" style="91" customWidth="1"/>
    <col min="5124" max="5124" width="12.85546875" style="91" customWidth="1"/>
    <col min="5125" max="5125" width="33.140625" style="91" customWidth="1"/>
    <col min="5126" max="5377" width="11.42578125" style="91"/>
    <col min="5378" max="5379" width="37.42578125" style="91" customWidth="1"/>
    <col min="5380" max="5380" width="12.85546875" style="91" customWidth="1"/>
    <col min="5381" max="5381" width="33.140625" style="91" customWidth="1"/>
    <col min="5382" max="5633" width="11.42578125" style="91"/>
    <col min="5634" max="5635" width="37.42578125" style="91" customWidth="1"/>
    <col min="5636" max="5636" width="12.85546875" style="91" customWidth="1"/>
    <col min="5637" max="5637" width="33.140625" style="91" customWidth="1"/>
    <col min="5638" max="5889" width="11.42578125" style="91"/>
    <col min="5890" max="5891" width="37.42578125" style="91" customWidth="1"/>
    <col min="5892" max="5892" width="12.85546875" style="91" customWidth="1"/>
    <col min="5893" max="5893" width="33.140625" style="91" customWidth="1"/>
    <col min="5894" max="6145" width="11.42578125" style="91"/>
    <col min="6146" max="6147" width="37.42578125" style="91" customWidth="1"/>
    <col min="6148" max="6148" width="12.85546875" style="91" customWidth="1"/>
    <col min="6149" max="6149" width="33.140625" style="91" customWidth="1"/>
    <col min="6150" max="6401" width="11.42578125" style="91"/>
    <col min="6402" max="6403" width="37.42578125" style="91" customWidth="1"/>
    <col min="6404" max="6404" width="12.85546875" style="91" customWidth="1"/>
    <col min="6405" max="6405" width="33.140625" style="91" customWidth="1"/>
    <col min="6406" max="6657" width="11.42578125" style="91"/>
    <col min="6658" max="6659" width="37.42578125" style="91" customWidth="1"/>
    <col min="6660" max="6660" width="12.85546875" style="91" customWidth="1"/>
    <col min="6661" max="6661" width="33.140625" style="91" customWidth="1"/>
    <col min="6662" max="6913" width="11.42578125" style="91"/>
    <col min="6914" max="6915" width="37.42578125" style="91" customWidth="1"/>
    <col min="6916" max="6916" width="12.85546875" style="91" customWidth="1"/>
    <col min="6917" max="6917" width="33.140625" style="91" customWidth="1"/>
    <col min="6918" max="7169" width="11.42578125" style="91"/>
    <col min="7170" max="7171" width="37.42578125" style="91" customWidth="1"/>
    <col min="7172" max="7172" width="12.85546875" style="91" customWidth="1"/>
    <col min="7173" max="7173" width="33.140625" style="91" customWidth="1"/>
    <col min="7174" max="7425" width="11.42578125" style="91"/>
    <col min="7426" max="7427" width="37.42578125" style="91" customWidth="1"/>
    <col min="7428" max="7428" width="12.85546875" style="91" customWidth="1"/>
    <col min="7429" max="7429" width="33.140625" style="91" customWidth="1"/>
    <col min="7430" max="7681" width="11.42578125" style="91"/>
    <col min="7682" max="7683" width="37.42578125" style="91" customWidth="1"/>
    <col min="7684" max="7684" width="12.85546875" style="91" customWidth="1"/>
    <col min="7685" max="7685" width="33.140625" style="91" customWidth="1"/>
    <col min="7686" max="7937" width="11.42578125" style="91"/>
    <col min="7938" max="7939" width="37.42578125" style="91" customWidth="1"/>
    <col min="7940" max="7940" width="12.85546875" style="91" customWidth="1"/>
    <col min="7941" max="7941" width="33.140625" style="91" customWidth="1"/>
    <col min="7942" max="8193" width="11.42578125" style="91"/>
    <col min="8194" max="8195" width="37.42578125" style="91" customWidth="1"/>
    <col min="8196" max="8196" width="12.85546875" style="91" customWidth="1"/>
    <col min="8197" max="8197" width="33.140625" style="91" customWidth="1"/>
    <col min="8198" max="8449" width="11.42578125" style="91"/>
    <col min="8450" max="8451" width="37.42578125" style="91" customWidth="1"/>
    <col min="8452" max="8452" width="12.85546875" style="91" customWidth="1"/>
    <col min="8453" max="8453" width="33.140625" style="91" customWidth="1"/>
    <col min="8454" max="8705" width="11.42578125" style="91"/>
    <col min="8706" max="8707" width="37.42578125" style="91" customWidth="1"/>
    <col min="8708" max="8708" width="12.85546875" style="91" customWidth="1"/>
    <col min="8709" max="8709" width="33.140625" style="91" customWidth="1"/>
    <col min="8710" max="8961" width="11.42578125" style="91"/>
    <col min="8962" max="8963" width="37.42578125" style="91" customWidth="1"/>
    <col min="8964" max="8964" width="12.85546875" style="91" customWidth="1"/>
    <col min="8965" max="8965" width="33.140625" style="91" customWidth="1"/>
    <col min="8966" max="9217" width="11.42578125" style="91"/>
    <col min="9218" max="9219" width="37.42578125" style="91" customWidth="1"/>
    <col min="9220" max="9220" width="12.85546875" style="91" customWidth="1"/>
    <col min="9221" max="9221" width="33.140625" style="91" customWidth="1"/>
    <col min="9222" max="9473" width="11.42578125" style="91"/>
    <col min="9474" max="9475" width="37.42578125" style="91" customWidth="1"/>
    <col min="9476" max="9476" width="12.85546875" style="91" customWidth="1"/>
    <col min="9477" max="9477" width="33.140625" style="91" customWidth="1"/>
    <col min="9478" max="9729" width="11.42578125" style="91"/>
    <col min="9730" max="9731" width="37.42578125" style="91" customWidth="1"/>
    <col min="9732" max="9732" width="12.85546875" style="91" customWidth="1"/>
    <col min="9733" max="9733" width="33.140625" style="91" customWidth="1"/>
    <col min="9734" max="9985" width="11.42578125" style="91"/>
    <col min="9986" max="9987" width="37.42578125" style="91" customWidth="1"/>
    <col min="9988" max="9988" width="12.85546875" style="91" customWidth="1"/>
    <col min="9989" max="9989" width="33.140625" style="91" customWidth="1"/>
    <col min="9990" max="10241" width="11.42578125" style="91"/>
    <col min="10242" max="10243" width="37.42578125" style="91" customWidth="1"/>
    <col min="10244" max="10244" width="12.85546875" style="91" customWidth="1"/>
    <col min="10245" max="10245" width="33.140625" style="91" customWidth="1"/>
    <col min="10246" max="10497" width="11.42578125" style="91"/>
    <col min="10498" max="10499" width="37.42578125" style="91" customWidth="1"/>
    <col min="10500" max="10500" width="12.85546875" style="91" customWidth="1"/>
    <col min="10501" max="10501" width="33.140625" style="91" customWidth="1"/>
    <col min="10502" max="10753" width="11.42578125" style="91"/>
    <col min="10754" max="10755" width="37.42578125" style="91" customWidth="1"/>
    <col min="10756" max="10756" width="12.85546875" style="91" customWidth="1"/>
    <col min="10757" max="10757" width="33.140625" style="91" customWidth="1"/>
    <col min="10758" max="11009" width="11.42578125" style="91"/>
    <col min="11010" max="11011" width="37.42578125" style="91" customWidth="1"/>
    <col min="11012" max="11012" width="12.85546875" style="91" customWidth="1"/>
    <col min="11013" max="11013" width="33.140625" style="91" customWidth="1"/>
    <col min="11014" max="11265" width="11.42578125" style="91"/>
    <col min="11266" max="11267" width="37.42578125" style="91" customWidth="1"/>
    <col min="11268" max="11268" width="12.85546875" style="91" customWidth="1"/>
    <col min="11269" max="11269" width="33.140625" style="91" customWidth="1"/>
    <col min="11270" max="11521" width="11.42578125" style="91"/>
    <col min="11522" max="11523" width="37.42578125" style="91" customWidth="1"/>
    <col min="11524" max="11524" width="12.85546875" style="91" customWidth="1"/>
    <col min="11525" max="11525" width="33.140625" style="91" customWidth="1"/>
    <col min="11526" max="11777" width="11.42578125" style="91"/>
    <col min="11778" max="11779" width="37.42578125" style="91" customWidth="1"/>
    <col min="11780" max="11780" width="12.85546875" style="91" customWidth="1"/>
    <col min="11781" max="11781" width="33.140625" style="91" customWidth="1"/>
    <col min="11782" max="12033" width="11.42578125" style="91"/>
    <col min="12034" max="12035" width="37.42578125" style="91" customWidth="1"/>
    <col min="12036" max="12036" width="12.85546875" style="91" customWidth="1"/>
    <col min="12037" max="12037" width="33.140625" style="91" customWidth="1"/>
    <col min="12038" max="12289" width="11.42578125" style="91"/>
    <col min="12290" max="12291" width="37.42578125" style="91" customWidth="1"/>
    <col min="12292" max="12292" width="12.85546875" style="91" customWidth="1"/>
    <col min="12293" max="12293" width="33.140625" style="91" customWidth="1"/>
    <col min="12294" max="12545" width="11.42578125" style="91"/>
    <col min="12546" max="12547" width="37.42578125" style="91" customWidth="1"/>
    <col min="12548" max="12548" width="12.85546875" style="91" customWidth="1"/>
    <col min="12549" max="12549" width="33.140625" style="91" customWidth="1"/>
    <col min="12550" max="12801" width="11.42578125" style="91"/>
    <col min="12802" max="12803" width="37.42578125" style="91" customWidth="1"/>
    <col min="12804" max="12804" width="12.85546875" style="91" customWidth="1"/>
    <col min="12805" max="12805" width="33.140625" style="91" customWidth="1"/>
    <col min="12806" max="13057" width="11.42578125" style="91"/>
    <col min="13058" max="13059" width="37.42578125" style="91" customWidth="1"/>
    <col min="13060" max="13060" width="12.85546875" style="91" customWidth="1"/>
    <col min="13061" max="13061" width="33.140625" style="91" customWidth="1"/>
    <col min="13062" max="13313" width="11.42578125" style="91"/>
    <col min="13314" max="13315" width="37.42578125" style="91" customWidth="1"/>
    <col min="13316" max="13316" width="12.85546875" style="91" customWidth="1"/>
    <col min="13317" max="13317" width="33.140625" style="91" customWidth="1"/>
    <col min="13318" max="13569" width="11.42578125" style="91"/>
    <col min="13570" max="13571" width="37.42578125" style="91" customWidth="1"/>
    <col min="13572" max="13572" width="12.85546875" style="91" customWidth="1"/>
    <col min="13573" max="13573" width="33.140625" style="91" customWidth="1"/>
    <col min="13574" max="13825" width="11.42578125" style="91"/>
    <col min="13826" max="13827" width="37.42578125" style="91" customWidth="1"/>
    <col min="13828" max="13828" width="12.85546875" style="91" customWidth="1"/>
    <col min="13829" max="13829" width="33.140625" style="91" customWidth="1"/>
    <col min="13830" max="14081" width="11.42578125" style="91"/>
    <col min="14082" max="14083" width="37.42578125" style="91" customWidth="1"/>
    <col min="14084" max="14084" width="12.85546875" style="91" customWidth="1"/>
    <col min="14085" max="14085" width="33.140625" style="91" customWidth="1"/>
    <col min="14086" max="14337" width="11.42578125" style="91"/>
    <col min="14338" max="14339" width="37.42578125" style="91" customWidth="1"/>
    <col min="14340" max="14340" width="12.85546875" style="91" customWidth="1"/>
    <col min="14341" max="14341" width="33.140625" style="91" customWidth="1"/>
    <col min="14342" max="14593" width="11.42578125" style="91"/>
    <col min="14594" max="14595" width="37.42578125" style="91" customWidth="1"/>
    <col min="14596" max="14596" width="12.85546875" style="91" customWidth="1"/>
    <col min="14597" max="14597" width="33.140625" style="91" customWidth="1"/>
    <col min="14598" max="14849" width="11.42578125" style="91"/>
    <col min="14850" max="14851" width="37.42578125" style="91" customWidth="1"/>
    <col min="14852" max="14852" width="12.85546875" style="91" customWidth="1"/>
    <col min="14853" max="14853" width="33.140625" style="91" customWidth="1"/>
    <col min="14854" max="15105" width="11.42578125" style="91"/>
    <col min="15106" max="15107" width="37.42578125" style="91" customWidth="1"/>
    <col min="15108" max="15108" width="12.85546875" style="91" customWidth="1"/>
    <col min="15109" max="15109" width="33.140625" style="91" customWidth="1"/>
    <col min="15110" max="15361" width="11.42578125" style="91"/>
    <col min="15362" max="15363" width="37.42578125" style="91" customWidth="1"/>
    <col min="15364" max="15364" width="12.85546875" style="91" customWidth="1"/>
    <col min="15365" max="15365" width="33.140625" style="91" customWidth="1"/>
    <col min="15366" max="15617" width="11.42578125" style="91"/>
    <col min="15618" max="15619" width="37.42578125" style="91" customWidth="1"/>
    <col min="15620" max="15620" width="12.85546875" style="91" customWidth="1"/>
    <col min="15621" max="15621" width="33.140625" style="91" customWidth="1"/>
    <col min="15622" max="15873" width="11.42578125" style="91"/>
    <col min="15874" max="15875" width="37.42578125" style="91" customWidth="1"/>
    <col min="15876" max="15876" width="12.85546875" style="91" customWidth="1"/>
    <col min="15877" max="15877" width="33.140625" style="91" customWidth="1"/>
    <col min="15878" max="16129" width="11.42578125" style="91"/>
    <col min="16130" max="16131" width="37.42578125" style="91" customWidth="1"/>
    <col min="16132" max="16132" width="12.85546875" style="91" customWidth="1"/>
    <col min="16133" max="16133" width="33.140625" style="91" customWidth="1"/>
    <col min="16134" max="16384" width="11.42578125" style="91"/>
  </cols>
  <sheetData>
    <row r="1" spans="1:5" s="90" customFormat="1">
      <c r="E1" s="118"/>
    </row>
    <row r="2" spans="1:5" ht="42" customHeight="1">
      <c r="A2" s="1074"/>
      <c r="B2" s="1075"/>
      <c r="C2" s="1078" t="s">
        <v>414</v>
      </c>
      <c r="D2" s="1078"/>
      <c r="E2" s="1072"/>
    </row>
    <row r="3" spans="1:5" ht="36" customHeight="1">
      <c r="A3" s="1076"/>
      <c r="B3" s="1077"/>
      <c r="C3" s="1079"/>
      <c r="D3" s="1079"/>
      <c r="E3" s="1073"/>
    </row>
    <row r="4" spans="1:5" ht="34.5" customHeight="1">
      <c r="A4" s="1066" t="s">
        <v>12</v>
      </c>
      <c r="B4" s="1064" t="s">
        <v>415</v>
      </c>
      <c r="C4" s="1065"/>
      <c r="D4" s="119" t="s">
        <v>416</v>
      </c>
      <c r="E4" s="119" t="s">
        <v>417</v>
      </c>
    </row>
    <row r="5" spans="1:5">
      <c r="A5" s="1067"/>
      <c r="B5" s="120" t="s">
        <v>418</v>
      </c>
      <c r="C5" s="120" t="s">
        <v>419</v>
      </c>
      <c r="D5" s="120" t="s">
        <v>25</v>
      </c>
      <c r="E5" s="120"/>
    </row>
    <row r="6" spans="1:5" ht="255" customHeight="1">
      <c r="A6" s="121">
        <v>1</v>
      </c>
      <c r="B6" s="122" t="s">
        <v>420</v>
      </c>
      <c r="C6" s="123" t="s">
        <v>421</v>
      </c>
      <c r="D6" s="1069" t="s">
        <v>422</v>
      </c>
      <c r="E6" s="124" t="s">
        <v>423</v>
      </c>
    </row>
    <row r="7" spans="1:5">
      <c r="A7" s="121">
        <v>2</v>
      </c>
      <c r="B7" s="122" t="s">
        <v>424</v>
      </c>
      <c r="C7" s="122"/>
      <c r="D7" s="1070"/>
      <c r="E7" s="125"/>
    </row>
    <row r="8" spans="1:5" ht="30">
      <c r="A8" s="126" t="s">
        <v>425</v>
      </c>
      <c r="B8" s="123" t="s">
        <v>426</v>
      </c>
      <c r="C8" s="123" t="s">
        <v>427</v>
      </c>
      <c r="D8" s="1070"/>
      <c r="E8" s="127" t="s">
        <v>428</v>
      </c>
    </row>
    <row r="9" spans="1:5" ht="30">
      <c r="A9" s="126" t="s">
        <v>429</v>
      </c>
      <c r="B9" s="123" t="s">
        <v>430</v>
      </c>
      <c r="C9" s="123" t="s">
        <v>431</v>
      </c>
      <c r="D9" s="1070"/>
      <c r="E9" s="125"/>
    </row>
    <row r="10" spans="1:5" ht="45">
      <c r="A10" s="126" t="s">
        <v>429</v>
      </c>
      <c r="B10" s="123" t="s">
        <v>432</v>
      </c>
      <c r="C10" s="123" t="s">
        <v>433</v>
      </c>
      <c r="D10" s="1070"/>
      <c r="E10" s="125"/>
    </row>
    <row r="11" spans="1:5" ht="45">
      <c r="A11" s="126" t="s">
        <v>434</v>
      </c>
      <c r="B11" s="123" t="s">
        <v>435</v>
      </c>
      <c r="C11" s="123" t="s">
        <v>436</v>
      </c>
      <c r="D11" s="1070"/>
      <c r="E11" s="125"/>
    </row>
    <row r="12" spans="1:5">
      <c r="A12" s="121">
        <v>3</v>
      </c>
      <c r="B12" s="122" t="s">
        <v>437</v>
      </c>
      <c r="C12" s="123"/>
      <c r="D12" s="1070"/>
      <c r="E12" s="125"/>
    </row>
    <row r="13" spans="1:5" ht="30">
      <c r="A13" s="126" t="s">
        <v>438</v>
      </c>
      <c r="B13" s="128" t="s">
        <v>439</v>
      </c>
      <c r="C13" s="123" t="s">
        <v>440</v>
      </c>
      <c r="D13" s="1070"/>
      <c r="E13" s="125"/>
    </row>
    <row r="14" spans="1:5">
      <c r="A14" s="126" t="s">
        <v>441</v>
      </c>
      <c r="B14" s="128" t="s">
        <v>442</v>
      </c>
      <c r="C14" s="123" t="s">
        <v>443</v>
      </c>
      <c r="D14" s="1070"/>
      <c r="E14" s="125"/>
    </row>
    <row r="15" spans="1:5">
      <c r="A15" s="126" t="s">
        <v>444</v>
      </c>
      <c r="B15" s="128" t="s">
        <v>445</v>
      </c>
      <c r="C15" s="123" t="s">
        <v>446</v>
      </c>
      <c r="D15" s="1071"/>
      <c r="E15" s="125"/>
    </row>
    <row r="16" spans="1:5">
      <c r="B16" s="129"/>
      <c r="C16" s="129"/>
    </row>
    <row r="17" spans="1:5" ht="75">
      <c r="A17" s="1066" t="s">
        <v>447</v>
      </c>
      <c r="B17" s="130" t="s">
        <v>448</v>
      </c>
      <c r="C17" s="130" t="s">
        <v>449</v>
      </c>
      <c r="D17" s="125"/>
      <c r="E17" s="124" t="s">
        <v>450</v>
      </c>
    </row>
    <row r="18" spans="1:5" ht="135">
      <c r="A18" s="1068"/>
      <c r="B18" s="123" t="s">
        <v>451</v>
      </c>
      <c r="C18" s="123" t="s">
        <v>452</v>
      </c>
      <c r="D18" s="125"/>
      <c r="E18" s="124" t="s">
        <v>453</v>
      </c>
    </row>
    <row r="19" spans="1:5" ht="135">
      <c r="A19" s="1068"/>
      <c r="B19" s="123" t="s">
        <v>454</v>
      </c>
      <c r="C19" s="123" t="s">
        <v>452</v>
      </c>
      <c r="D19" s="125"/>
      <c r="E19" s="124" t="s">
        <v>453</v>
      </c>
    </row>
    <row r="20" spans="1:5" ht="90">
      <c r="A20" s="1068"/>
      <c r="B20" s="123" t="s">
        <v>455</v>
      </c>
      <c r="C20" s="123" t="s">
        <v>456</v>
      </c>
      <c r="D20" s="125"/>
      <c r="E20" s="124" t="s">
        <v>457</v>
      </c>
    </row>
    <row r="21" spans="1:5" ht="75">
      <c r="A21" s="1067"/>
      <c r="B21" s="123" t="s">
        <v>458</v>
      </c>
      <c r="C21" s="123" t="s">
        <v>459</v>
      </c>
      <c r="D21" s="125"/>
      <c r="E21" s="124" t="s">
        <v>460</v>
      </c>
    </row>
    <row r="22" spans="1:5" s="90" customFormat="1">
      <c r="B22" s="131"/>
      <c r="C22" s="131"/>
      <c r="D22" s="131"/>
      <c r="E22" s="131"/>
    </row>
    <row r="23" spans="1:5" s="90" customFormat="1"/>
    <row r="24" spans="1:5" s="90" customFormat="1"/>
    <row r="25" spans="1:5" s="90" customFormat="1"/>
    <row r="26" spans="1:5" s="90" customFormat="1"/>
    <row r="27" spans="1:5" s="90" customFormat="1"/>
    <row r="28" spans="1:5" s="90" customFormat="1"/>
    <row r="29" spans="1:5" s="90" customFormat="1"/>
    <row r="30" spans="1:5" s="90" customFormat="1"/>
    <row r="31" spans="1:5" s="90" customFormat="1"/>
    <row r="32" spans="1:5" s="90" customFormat="1"/>
    <row r="33" s="90" customFormat="1"/>
    <row r="34" s="90" customFormat="1"/>
    <row r="35" s="90" customFormat="1"/>
    <row r="36" s="90" customFormat="1"/>
    <row r="37" s="90" customFormat="1"/>
    <row r="38" s="90" customFormat="1"/>
    <row r="39" s="90" customFormat="1"/>
    <row r="40" s="90" customFormat="1"/>
    <row r="41" s="90" customFormat="1"/>
    <row r="42" s="90" customFormat="1"/>
    <row r="43" s="90" customFormat="1"/>
    <row r="44" s="90" customFormat="1"/>
    <row r="45" s="90" customFormat="1"/>
    <row r="46" s="90" customFormat="1"/>
    <row r="47" s="90" customFormat="1"/>
    <row r="48" s="90" customFormat="1"/>
    <row r="49" s="90" customFormat="1"/>
    <row r="50" s="90" customFormat="1"/>
    <row r="51" s="90" customFormat="1"/>
    <row r="52" s="90" customFormat="1"/>
    <row r="53" s="90" customFormat="1"/>
    <row r="54" s="90" customFormat="1"/>
    <row r="55" s="90" customFormat="1"/>
    <row r="56" s="90" customFormat="1"/>
    <row r="57" s="90" customFormat="1"/>
    <row r="58" s="90" customFormat="1"/>
    <row r="59" s="90" customFormat="1"/>
    <row r="60" s="90" customFormat="1"/>
    <row r="61" s="90" customFormat="1"/>
    <row r="62" s="90" customFormat="1"/>
    <row r="63" s="90" customFormat="1"/>
    <row r="64" s="90" customFormat="1"/>
    <row r="65" s="90" customFormat="1"/>
    <row r="66" s="90" customFormat="1"/>
    <row r="67" s="90" customFormat="1"/>
    <row r="68" s="90" customFormat="1"/>
    <row r="69" s="90" customFormat="1"/>
    <row r="70" s="90" customFormat="1"/>
    <row r="71" s="90" customFormat="1"/>
    <row r="72" s="90" customFormat="1"/>
    <row r="73" s="90" customFormat="1"/>
    <row r="74" s="90" customFormat="1"/>
    <row r="75" s="90" customFormat="1"/>
    <row r="76" s="90" customFormat="1"/>
    <row r="77" s="90" customFormat="1"/>
    <row r="78" s="90" customFormat="1"/>
    <row r="79" s="90" customFormat="1"/>
    <row r="80" s="90" customFormat="1"/>
    <row r="81" s="90" customFormat="1"/>
    <row r="82" s="90" customFormat="1"/>
    <row r="83" s="90" customFormat="1"/>
    <row r="84" s="90" customFormat="1"/>
    <row r="85" s="90" customFormat="1"/>
    <row r="86" s="90" customFormat="1"/>
    <row r="87" s="90" customFormat="1"/>
    <row r="88" s="90" customFormat="1"/>
    <row r="89" s="90" customFormat="1"/>
    <row r="90" s="90" customFormat="1"/>
    <row r="91" s="90" customFormat="1"/>
    <row r="92" s="90" customFormat="1"/>
    <row r="93" s="90" customFormat="1"/>
    <row r="94" s="90" customFormat="1"/>
    <row r="95" s="90" customFormat="1"/>
    <row r="96" s="90" customFormat="1"/>
    <row r="97" s="90" customFormat="1"/>
    <row r="98" s="90" customFormat="1"/>
    <row r="99" s="90" customFormat="1"/>
    <row r="100" s="90" customFormat="1"/>
    <row r="101" s="90" customFormat="1"/>
    <row r="102" s="90" customFormat="1"/>
    <row r="103" s="90" customFormat="1"/>
    <row r="104" s="90" customFormat="1"/>
    <row r="105" s="90" customFormat="1"/>
    <row r="106" s="90" customFormat="1"/>
    <row r="107" s="90" customFormat="1"/>
    <row r="108" s="90" customFormat="1"/>
    <row r="109" s="90" customFormat="1"/>
    <row r="110" s="90" customFormat="1"/>
    <row r="111" s="90" customFormat="1"/>
    <row r="112" s="90" customFormat="1"/>
    <row r="113" s="90" customFormat="1"/>
    <row r="114" s="90" customFormat="1"/>
    <row r="115" s="90" customFormat="1"/>
    <row r="116" s="90" customFormat="1"/>
    <row r="117" s="90" customFormat="1"/>
    <row r="118" s="90" customFormat="1"/>
    <row r="119" s="90" customFormat="1"/>
    <row r="120" s="90" customFormat="1"/>
    <row r="121" s="90" customFormat="1"/>
    <row r="122" s="90" customFormat="1"/>
    <row r="123" s="90" customFormat="1"/>
    <row r="124" s="90" customFormat="1"/>
    <row r="125" s="90" customFormat="1"/>
    <row r="126" s="90" customFormat="1"/>
    <row r="127" s="90" customFormat="1"/>
    <row r="128" s="90" customFormat="1"/>
    <row r="129" s="90" customFormat="1"/>
    <row r="130" s="90" customFormat="1"/>
    <row r="131" s="90" customFormat="1"/>
    <row r="132" s="90" customFormat="1"/>
    <row r="133" s="90" customFormat="1"/>
    <row r="134" s="90" customFormat="1"/>
    <row r="135" s="90" customFormat="1"/>
    <row r="136" s="90" customFormat="1"/>
    <row r="137" s="90" customFormat="1"/>
    <row r="138" s="90" customFormat="1"/>
    <row r="139" s="90" customFormat="1"/>
    <row r="140" s="90" customFormat="1"/>
    <row r="141" s="90" customFormat="1"/>
    <row r="142" s="90" customFormat="1"/>
    <row r="143" s="90" customFormat="1"/>
    <row r="144" s="90" customFormat="1"/>
    <row r="145" s="90" customFormat="1"/>
    <row r="146" s="90" customFormat="1"/>
    <row r="147" s="90" customFormat="1"/>
    <row r="148" s="90" customFormat="1"/>
    <row r="149" s="90" customFormat="1"/>
    <row r="150" s="90" customFormat="1"/>
    <row r="151" s="90" customFormat="1"/>
    <row r="152" s="90" customFormat="1"/>
    <row r="153" s="90" customFormat="1"/>
    <row r="154" s="90" customFormat="1"/>
    <row r="155" s="90" customFormat="1"/>
    <row r="156" s="90" customFormat="1"/>
    <row r="157" s="90" customFormat="1"/>
    <row r="158" s="90" customFormat="1"/>
    <row r="159" s="90" customFormat="1"/>
    <row r="160" s="90" customFormat="1"/>
    <row r="161" s="90" customFormat="1"/>
    <row r="162" s="90" customFormat="1"/>
    <row r="163" s="90" customFormat="1"/>
    <row r="164" s="90" customFormat="1"/>
    <row r="165" s="90" customFormat="1"/>
    <row r="166" s="90" customFormat="1"/>
    <row r="167" s="90" customFormat="1"/>
    <row r="168" s="90" customFormat="1"/>
    <row r="169" s="90" customFormat="1"/>
    <row r="170" s="90" customFormat="1"/>
    <row r="171" s="90" customFormat="1"/>
    <row r="172" s="90" customFormat="1"/>
    <row r="173" s="90" customFormat="1"/>
    <row r="174" s="90" customFormat="1"/>
    <row r="175" s="90" customFormat="1"/>
    <row r="176" s="90" customFormat="1"/>
    <row r="177" s="90" customFormat="1"/>
    <row r="178" s="90" customFormat="1"/>
    <row r="179" s="90" customFormat="1"/>
    <row r="180" s="90" customFormat="1"/>
    <row r="181" s="90" customFormat="1"/>
    <row r="182" s="90" customFormat="1"/>
    <row r="183" s="90" customFormat="1"/>
    <row r="184" s="90" customFormat="1"/>
    <row r="185" s="90" customFormat="1"/>
    <row r="186" s="90" customFormat="1"/>
    <row r="187" s="90" customFormat="1"/>
    <row r="188" s="90" customFormat="1"/>
    <row r="189" s="90" customFormat="1"/>
    <row r="190" s="90" customFormat="1"/>
    <row r="191" s="90" customFormat="1"/>
    <row r="192" s="90" customFormat="1"/>
    <row r="193" s="90" customFormat="1"/>
    <row r="194" s="90" customFormat="1"/>
    <row r="195" s="90" customFormat="1"/>
    <row r="196" s="90" customFormat="1"/>
    <row r="197" s="90" customFormat="1"/>
    <row r="198" s="90" customFormat="1"/>
    <row r="199" s="90" customFormat="1"/>
    <row r="200" s="90" customFormat="1"/>
    <row r="201" s="90" customFormat="1"/>
    <row r="202" s="90" customFormat="1"/>
    <row r="203" s="90" customFormat="1"/>
    <row r="204" s="90" customFormat="1"/>
    <row r="205" s="90" customFormat="1"/>
    <row r="206" s="90" customFormat="1"/>
    <row r="207" s="90" customFormat="1"/>
    <row r="208" s="90" customFormat="1"/>
    <row r="209" s="90" customFormat="1"/>
    <row r="210" s="90" customFormat="1"/>
    <row r="211" s="90" customFormat="1"/>
    <row r="212" s="90" customFormat="1"/>
    <row r="213" s="90" customFormat="1"/>
    <row r="214" s="90" customFormat="1"/>
    <row r="215" s="90" customFormat="1"/>
    <row r="216" s="90" customFormat="1"/>
    <row r="217" s="90" customFormat="1"/>
    <row r="218" s="90" customFormat="1"/>
    <row r="219" s="90" customFormat="1"/>
    <row r="220" s="90" customFormat="1"/>
    <row r="221" s="90" customFormat="1"/>
    <row r="222" s="90" customFormat="1"/>
    <row r="223" s="90" customFormat="1"/>
    <row r="224" s="90" customFormat="1"/>
    <row r="225" s="90" customFormat="1"/>
    <row r="226" s="90" customFormat="1"/>
    <row r="227" s="90" customFormat="1"/>
    <row r="228" s="90" customFormat="1"/>
    <row r="229" s="90" customFormat="1"/>
    <row r="230" s="90" customFormat="1"/>
    <row r="231" s="90" customFormat="1"/>
    <row r="232" s="90" customFormat="1"/>
    <row r="233" s="90" customFormat="1"/>
    <row r="234" s="90" customFormat="1"/>
    <row r="235" s="90" customFormat="1"/>
    <row r="236" s="90" customFormat="1"/>
    <row r="237" s="90" customFormat="1"/>
    <row r="238" s="90" customFormat="1"/>
    <row r="239" s="90" customFormat="1"/>
    <row r="240" s="90" customFormat="1"/>
    <row r="241" s="90" customFormat="1"/>
    <row r="242" s="90" customFormat="1"/>
    <row r="243" s="90" customFormat="1"/>
    <row r="244" s="90" customFormat="1"/>
    <row r="245" s="90" customFormat="1"/>
    <row r="246" s="90" customFormat="1"/>
    <row r="247" s="90" customFormat="1"/>
    <row r="248" s="90" customFormat="1"/>
    <row r="249" s="90" customFormat="1"/>
    <row r="250" s="90" customFormat="1"/>
    <row r="251" s="90" customFormat="1"/>
    <row r="252" s="90" customFormat="1"/>
    <row r="253" s="90" customFormat="1"/>
    <row r="254" s="90" customFormat="1"/>
    <row r="255" s="90" customFormat="1"/>
    <row r="256" s="90" customFormat="1"/>
    <row r="257" s="90" customFormat="1"/>
    <row r="258" s="90" customFormat="1"/>
    <row r="259" s="90" customFormat="1"/>
    <row r="260" s="90" customFormat="1"/>
    <row r="261" s="90" customFormat="1"/>
    <row r="262" s="90" customFormat="1"/>
    <row r="263" s="90" customFormat="1"/>
    <row r="264" s="90" customFormat="1"/>
    <row r="265" s="90" customFormat="1"/>
    <row r="266" s="90" customFormat="1"/>
    <row r="267" s="90" customFormat="1"/>
    <row r="268" s="90" customFormat="1"/>
    <row r="269" s="90" customFormat="1"/>
    <row r="270" s="90" customFormat="1"/>
    <row r="271" s="90" customFormat="1"/>
    <row r="272" s="90" customFormat="1"/>
    <row r="273" s="90" customFormat="1"/>
    <row r="274" s="90" customFormat="1"/>
    <row r="275" s="90" customFormat="1"/>
    <row r="276" s="90" customFormat="1"/>
    <row r="277" s="90" customFormat="1"/>
    <row r="278" s="90" customFormat="1"/>
    <row r="279" s="90" customFormat="1"/>
    <row r="280" s="90" customFormat="1"/>
    <row r="281" s="90" customFormat="1"/>
    <row r="282" s="90" customFormat="1"/>
    <row r="283" s="90" customFormat="1"/>
    <row r="284" s="90" customFormat="1"/>
    <row r="285" s="90" customFormat="1"/>
    <row r="286" s="90" customFormat="1"/>
    <row r="287" s="90" customFormat="1"/>
    <row r="288" s="90" customFormat="1"/>
    <row r="289" s="90" customFormat="1"/>
    <row r="290" s="90" customFormat="1"/>
    <row r="291" s="90" customFormat="1"/>
    <row r="292" s="90" customFormat="1"/>
    <row r="293" s="90" customFormat="1"/>
    <row r="294" s="90" customFormat="1"/>
    <row r="295" s="90" customFormat="1"/>
    <row r="296" s="90" customFormat="1"/>
    <row r="297" s="90" customFormat="1"/>
    <row r="298" s="90" customFormat="1"/>
    <row r="299" s="90" customFormat="1"/>
    <row r="300" s="90" customFormat="1"/>
    <row r="301" s="90" customFormat="1"/>
    <row r="302" s="90" customFormat="1"/>
    <row r="303" s="90" customFormat="1"/>
    <row r="304" s="90" customFormat="1"/>
    <row r="305" s="90" customFormat="1"/>
    <row r="306" s="90" customFormat="1"/>
    <row r="307" s="90" customFormat="1"/>
    <row r="308" s="90" customFormat="1"/>
    <row r="309" s="90" customFormat="1"/>
    <row r="310" s="90" customFormat="1"/>
    <row r="311" s="90" customFormat="1"/>
    <row r="312" s="90" customFormat="1"/>
    <row r="313" s="90" customFormat="1"/>
    <row r="314" s="90" customFormat="1"/>
    <row r="315" s="90" customFormat="1"/>
    <row r="316" s="90" customFormat="1"/>
    <row r="317" s="90" customFormat="1"/>
    <row r="318" s="90" customFormat="1"/>
    <row r="319" s="90" customFormat="1"/>
    <row r="320" s="90" customFormat="1"/>
    <row r="321" s="90" customFormat="1"/>
    <row r="322" s="90" customFormat="1"/>
    <row r="323" s="90" customFormat="1"/>
    <row r="324" s="90" customFormat="1"/>
    <row r="325" s="90" customFormat="1"/>
    <row r="326" s="90" customFormat="1"/>
    <row r="327" s="90" customFormat="1"/>
    <row r="328" s="90" customFormat="1"/>
    <row r="329" s="90" customFormat="1"/>
    <row r="330" s="90" customFormat="1"/>
    <row r="331" s="90" customFormat="1"/>
    <row r="332" s="90" customFormat="1"/>
    <row r="333" s="90" customFormat="1"/>
    <row r="334" s="90" customFormat="1"/>
    <row r="335" s="90" customFormat="1"/>
    <row r="336" s="90" customFormat="1"/>
    <row r="337" s="90" customFormat="1"/>
    <row r="338" s="90" customFormat="1"/>
    <row r="339" s="90" customFormat="1"/>
    <row r="340" s="90" customFormat="1"/>
    <row r="341" s="90" customFormat="1"/>
    <row r="342" s="90" customFormat="1"/>
    <row r="343" s="90" customFormat="1"/>
    <row r="344" s="90" customFormat="1"/>
    <row r="345" s="90" customFormat="1"/>
    <row r="346" s="90" customFormat="1"/>
    <row r="347" s="90" customFormat="1"/>
    <row r="348" s="90" customFormat="1"/>
    <row r="349" s="90" customFormat="1"/>
    <row r="350" s="90" customFormat="1"/>
    <row r="351" s="90" customFormat="1"/>
    <row r="352" s="90" customFormat="1"/>
    <row r="353" s="90" customFormat="1"/>
    <row r="354" s="90" customFormat="1"/>
    <row r="355" s="90" customFormat="1"/>
    <row r="356" s="90" customFormat="1"/>
    <row r="357" s="90" customFormat="1"/>
    <row r="358" s="90" customFormat="1"/>
    <row r="359" s="90" customFormat="1"/>
    <row r="360" s="90" customFormat="1"/>
    <row r="361" s="90" customFormat="1"/>
    <row r="362" s="90" customFormat="1"/>
    <row r="363" s="90" customFormat="1"/>
    <row r="364" s="90" customFormat="1"/>
    <row r="365" s="90" customFormat="1"/>
    <row r="366" s="90" customFormat="1"/>
    <row r="367" s="90" customFormat="1"/>
    <row r="368" s="90" customFormat="1"/>
    <row r="369" s="90" customFormat="1"/>
    <row r="370" s="90" customFormat="1"/>
    <row r="371" s="90" customFormat="1"/>
    <row r="372" s="90" customFormat="1"/>
    <row r="373" s="90" customFormat="1"/>
    <row r="374" s="90" customFormat="1"/>
    <row r="375" s="90" customFormat="1"/>
    <row r="376" s="90" customFormat="1"/>
    <row r="377" s="90" customFormat="1"/>
    <row r="378" s="90" customFormat="1"/>
    <row r="379" s="90" customFormat="1"/>
    <row r="380" s="90" customFormat="1"/>
    <row r="381" s="90" customFormat="1"/>
    <row r="382" s="90" customFormat="1"/>
    <row r="383" s="90" customFormat="1"/>
    <row r="384" s="90" customFormat="1"/>
    <row r="385" s="90" customFormat="1"/>
    <row r="386" s="90" customFormat="1"/>
    <row r="387" s="90" customFormat="1"/>
    <row r="388" s="90" customFormat="1"/>
    <row r="389" s="90" customFormat="1"/>
    <row r="390" s="90" customFormat="1"/>
    <row r="391" s="90" customFormat="1"/>
    <row r="392" s="90" customFormat="1"/>
    <row r="393" s="90" customFormat="1"/>
    <row r="394" s="90" customFormat="1"/>
    <row r="395" s="90" customFormat="1"/>
    <row r="396" s="90" customFormat="1"/>
    <row r="397" s="90" customFormat="1"/>
    <row r="398" s="90" customFormat="1"/>
    <row r="399" s="90" customFormat="1"/>
    <row r="400" s="90" customFormat="1"/>
    <row r="401" s="90" customFormat="1"/>
    <row r="402" s="90" customFormat="1"/>
    <row r="403" s="90" customFormat="1"/>
    <row r="404" s="90" customFormat="1"/>
    <row r="405" s="90" customFormat="1"/>
    <row r="406" s="90" customFormat="1"/>
    <row r="407" s="90" customFormat="1"/>
    <row r="408" s="90" customFormat="1"/>
    <row r="409" s="90" customFormat="1"/>
    <row r="410" s="90" customFormat="1"/>
    <row r="411" s="90" customFormat="1"/>
    <row r="412" s="90" customFormat="1"/>
    <row r="413" s="90" customFormat="1"/>
    <row r="414" s="90" customFormat="1"/>
    <row r="415" s="90" customFormat="1"/>
    <row r="416" s="90" customFormat="1"/>
    <row r="417" s="90" customFormat="1"/>
    <row r="418" s="90" customFormat="1"/>
    <row r="419" s="90" customFormat="1"/>
    <row r="420" s="90" customFormat="1"/>
    <row r="421" s="90" customFormat="1"/>
    <row r="422" s="90" customFormat="1"/>
    <row r="423" s="90" customFormat="1"/>
    <row r="424" s="90" customFormat="1"/>
    <row r="425" s="90" customFormat="1"/>
    <row r="426" s="90" customFormat="1"/>
    <row r="427" s="90" customFormat="1"/>
    <row r="428" s="90" customFormat="1"/>
    <row r="429" s="90" customFormat="1"/>
    <row r="430" s="90" customFormat="1"/>
    <row r="431" s="90" customFormat="1"/>
    <row r="432" s="90" customFormat="1"/>
    <row r="433" s="90" customFormat="1"/>
    <row r="434" s="90" customFormat="1"/>
    <row r="435" s="90" customFormat="1"/>
    <row r="436" s="90" customFormat="1"/>
    <row r="437" s="90" customFormat="1"/>
    <row r="438" s="90" customFormat="1"/>
    <row r="439" s="90" customFormat="1"/>
    <row r="440" s="90" customFormat="1"/>
    <row r="441" s="90" customFormat="1"/>
    <row r="442" s="90" customFormat="1"/>
    <row r="443" s="90" customFormat="1"/>
    <row r="444" s="90" customFormat="1"/>
    <row r="445" s="90" customFormat="1"/>
    <row r="446" s="90" customFormat="1"/>
    <row r="447" s="90" customFormat="1"/>
    <row r="448" s="90" customFormat="1"/>
    <row r="449" s="90" customFormat="1"/>
    <row r="450" s="90" customFormat="1"/>
    <row r="451" s="90" customFormat="1"/>
    <row r="452" s="90" customFormat="1"/>
    <row r="453" s="90" customFormat="1"/>
    <row r="454" s="90" customFormat="1"/>
    <row r="455" s="90" customFormat="1"/>
    <row r="456" s="90" customFormat="1"/>
    <row r="457" s="90" customFormat="1"/>
    <row r="458" s="90" customFormat="1"/>
    <row r="459" s="90" customFormat="1"/>
    <row r="460" s="90" customFormat="1"/>
    <row r="461" s="90" customFormat="1"/>
    <row r="462" s="90" customFormat="1"/>
    <row r="463" s="90" customFormat="1"/>
    <row r="464" s="90" customFormat="1"/>
    <row r="465" s="90" customFormat="1"/>
    <row r="466" s="90" customFormat="1"/>
    <row r="467" s="90" customFormat="1"/>
    <row r="468" s="90" customFormat="1"/>
    <row r="469" s="90" customFormat="1"/>
    <row r="470" s="90" customFormat="1"/>
    <row r="471" s="90" customFormat="1"/>
    <row r="472" s="90" customFormat="1"/>
    <row r="473" s="90" customFormat="1"/>
    <row r="474" s="90" customFormat="1"/>
    <row r="475" s="90" customFormat="1"/>
    <row r="476" s="90" customFormat="1"/>
    <row r="477" s="90" customFormat="1"/>
    <row r="478" s="90" customFormat="1"/>
    <row r="479" s="90" customFormat="1"/>
    <row r="480" s="90" customFormat="1"/>
    <row r="481" s="90" customFormat="1"/>
    <row r="482" s="90" customFormat="1"/>
    <row r="483" s="90" customFormat="1"/>
    <row r="484" s="90" customFormat="1"/>
    <row r="485" s="90" customFormat="1"/>
    <row r="486" s="90" customFormat="1"/>
    <row r="487" s="90" customFormat="1"/>
    <row r="488" s="90" customFormat="1"/>
    <row r="489" s="90" customFormat="1"/>
    <row r="490" s="90" customFormat="1"/>
    <row r="491" s="90" customFormat="1"/>
    <row r="492" s="90" customFormat="1"/>
    <row r="493" s="90" customFormat="1"/>
    <row r="494" s="90" customFormat="1"/>
    <row r="495" s="90" customFormat="1"/>
    <row r="496" s="90" customFormat="1"/>
    <row r="497" s="90" customFormat="1"/>
    <row r="498" s="90" customFormat="1"/>
    <row r="499" s="90" customFormat="1"/>
    <row r="500" s="90" customFormat="1"/>
    <row r="501" s="90" customFormat="1"/>
    <row r="502" s="90" customFormat="1"/>
    <row r="503" s="90" customFormat="1"/>
    <row r="504" s="90" customFormat="1"/>
    <row r="505" s="90" customFormat="1"/>
    <row r="506" s="90" customFormat="1"/>
    <row r="507" s="90" customFormat="1"/>
    <row r="508" s="90" customFormat="1"/>
    <row r="509" s="90" customFormat="1"/>
    <row r="510" s="90" customFormat="1"/>
    <row r="511" s="90" customFormat="1"/>
    <row r="512" s="90" customFormat="1"/>
    <row r="513" s="90" customFormat="1"/>
    <row r="514" s="90" customFormat="1"/>
    <row r="515" s="90" customFormat="1"/>
    <row r="516" s="90" customFormat="1"/>
    <row r="517" s="90" customFormat="1"/>
    <row r="518" s="90" customFormat="1"/>
    <row r="519" s="90" customFormat="1"/>
    <row r="520" s="90" customFormat="1"/>
    <row r="521" s="90" customFormat="1"/>
    <row r="522" s="90" customFormat="1"/>
    <row r="523" s="90" customFormat="1"/>
    <row r="524" s="90" customFormat="1"/>
    <row r="525" s="90" customFormat="1"/>
    <row r="526" s="90" customFormat="1"/>
    <row r="527" s="90" customFormat="1"/>
    <row r="528" s="90" customFormat="1"/>
    <row r="529" s="90" customFormat="1"/>
    <row r="530" s="90" customFormat="1"/>
    <row r="531" s="90" customFormat="1"/>
    <row r="532" s="90" customFormat="1"/>
    <row r="533" s="90" customFormat="1"/>
    <row r="534" s="90" customFormat="1"/>
    <row r="535" s="90" customFormat="1"/>
    <row r="536" s="90" customFormat="1"/>
    <row r="537" s="90" customFormat="1"/>
    <row r="538" s="90" customFormat="1"/>
    <row r="539" s="90" customFormat="1"/>
    <row r="540" s="90" customFormat="1"/>
    <row r="541" s="90" customFormat="1"/>
    <row r="542" s="90" customFormat="1"/>
    <row r="543" s="90" customFormat="1"/>
    <row r="544" s="90" customFormat="1"/>
    <row r="545" s="90" customFormat="1"/>
    <row r="546" s="90" customFormat="1"/>
    <row r="547" s="90" customFormat="1"/>
    <row r="548" s="90" customFormat="1"/>
    <row r="549" s="90" customFormat="1"/>
    <row r="550" s="90" customFormat="1"/>
    <row r="551" s="90" customFormat="1"/>
    <row r="552" s="90" customFormat="1"/>
    <row r="553" s="90" customFormat="1"/>
    <row r="554" s="90" customFormat="1"/>
    <row r="555" s="90" customFormat="1"/>
    <row r="556" s="90" customFormat="1"/>
    <row r="557" s="90" customFormat="1"/>
    <row r="558" s="90" customFormat="1"/>
    <row r="559" s="90" customFormat="1"/>
    <row r="560" s="90" customFormat="1"/>
    <row r="561" s="90" customFormat="1"/>
    <row r="562" s="90" customFormat="1"/>
    <row r="563" s="90" customFormat="1"/>
    <row r="564" s="90" customFormat="1"/>
    <row r="565" s="90" customFormat="1"/>
    <row r="566" s="90" customFormat="1"/>
    <row r="567" s="90" customFormat="1"/>
    <row r="568" s="90" customFormat="1"/>
    <row r="569" s="90" customFormat="1"/>
    <row r="570" s="90" customFormat="1"/>
    <row r="571" s="90" customFormat="1"/>
    <row r="572" s="90" customFormat="1"/>
    <row r="573" s="90" customFormat="1"/>
    <row r="574" s="90" customFormat="1"/>
    <row r="575" s="90" customFormat="1"/>
    <row r="576" s="90" customFormat="1"/>
    <row r="577" s="90" customFormat="1"/>
    <row r="578" s="90" customFormat="1"/>
    <row r="579" s="90" customFormat="1"/>
    <row r="580" s="90" customFormat="1"/>
    <row r="581" s="90" customFormat="1"/>
    <row r="582" s="90" customFormat="1"/>
    <row r="583" s="90" customFormat="1"/>
    <row r="584" s="90" customFormat="1"/>
    <row r="585" s="90" customFormat="1"/>
    <row r="586" s="90" customFormat="1"/>
    <row r="587" s="90" customFormat="1"/>
    <row r="588" s="90" customFormat="1"/>
    <row r="589" s="90" customFormat="1"/>
    <row r="590" s="90" customFormat="1"/>
    <row r="591" s="90" customFormat="1"/>
    <row r="592" s="90" customFormat="1"/>
    <row r="593" s="90" customFormat="1"/>
    <row r="594" s="90" customFormat="1"/>
    <row r="595" s="90" customFormat="1"/>
    <row r="596" s="90" customFormat="1"/>
    <row r="597" s="90" customFormat="1"/>
    <row r="598" s="90" customFormat="1"/>
    <row r="599" s="90" customFormat="1"/>
    <row r="600" s="90" customFormat="1"/>
    <row r="601" s="90" customFormat="1"/>
    <row r="602" s="90" customFormat="1"/>
    <row r="603" s="90" customFormat="1"/>
    <row r="604" s="90" customFormat="1"/>
    <row r="605" s="90" customFormat="1"/>
    <row r="606" s="90" customFormat="1"/>
    <row r="607" s="90" customFormat="1"/>
    <row r="608" s="90" customFormat="1"/>
    <row r="609" s="90" customFormat="1"/>
    <row r="610" s="90" customFormat="1"/>
    <row r="611" s="90" customFormat="1"/>
    <row r="612" s="90" customFormat="1"/>
    <row r="613" s="90" customFormat="1"/>
    <row r="614" s="90" customFormat="1"/>
    <row r="615" s="90" customFormat="1"/>
    <row r="616" s="90" customFormat="1"/>
    <row r="617" s="90" customFormat="1"/>
    <row r="618" s="90" customFormat="1"/>
    <row r="619" s="90" customFormat="1"/>
    <row r="620" s="90" customFormat="1"/>
    <row r="621" s="90" customFormat="1"/>
    <row r="622" s="90" customFormat="1"/>
    <row r="623" s="90" customFormat="1"/>
    <row r="624" s="90" customFormat="1"/>
    <row r="625" s="90" customFormat="1"/>
    <row r="626" s="90" customFormat="1"/>
    <row r="627" s="90" customFormat="1"/>
    <row r="628" s="90" customFormat="1"/>
    <row r="629" s="90" customFormat="1"/>
    <row r="630" s="90" customFormat="1"/>
    <row r="631" s="90" customFormat="1"/>
    <row r="632" s="90" customFormat="1"/>
    <row r="633" s="90" customFormat="1"/>
    <row r="634" s="90" customFormat="1"/>
    <row r="635" s="90" customFormat="1"/>
    <row r="636" s="90" customFormat="1"/>
    <row r="637" s="90" customFormat="1"/>
    <row r="638" s="90" customFormat="1"/>
    <row r="639" s="90" customFormat="1"/>
    <row r="640" s="90" customFormat="1"/>
    <row r="641" s="90" customFormat="1"/>
    <row r="642" s="90" customFormat="1"/>
    <row r="643" s="90" customFormat="1"/>
    <row r="644" s="90" customFormat="1"/>
    <row r="645" s="90" customFormat="1"/>
    <row r="646" s="90" customFormat="1"/>
    <row r="647" s="90" customFormat="1"/>
    <row r="648" s="90" customFormat="1"/>
    <row r="649" s="90" customFormat="1"/>
    <row r="650" s="90" customFormat="1"/>
    <row r="651" s="90" customFormat="1"/>
    <row r="652" s="90" customFormat="1"/>
    <row r="653" s="90" customFormat="1"/>
    <row r="654" s="90" customFormat="1"/>
    <row r="655" s="90" customFormat="1"/>
    <row r="656" s="90" customFormat="1"/>
    <row r="657" s="90" customFormat="1"/>
    <row r="658" s="90" customFormat="1"/>
    <row r="659" s="90" customFormat="1"/>
    <row r="660" s="90" customFormat="1"/>
    <row r="661" s="90" customFormat="1"/>
    <row r="662" s="90" customFormat="1"/>
    <row r="663" s="90" customFormat="1"/>
    <row r="664" s="90" customFormat="1"/>
    <row r="665" s="90" customFormat="1"/>
    <row r="666" s="90" customFormat="1"/>
    <row r="667" s="90" customFormat="1"/>
    <row r="668" s="90" customFormat="1"/>
    <row r="669" s="90" customFormat="1"/>
    <row r="670" s="90" customFormat="1"/>
    <row r="671" s="90" customFormat="1"/>
    <row r="672" s="90" customFormat="1"/>
    <row r="673" s="90" customFormat="1"/>
    <row r="674" s="90" customFormat="1"/>
    <row r="675" s="90" customFormat="1"/>
    <row r="676" s="90" customFormat="1"/>
    <row r="677" s="90" customFormat="1"/>
    <row r="678" s="90" customFormat="1"/>
    <row r="679" s="90" customFormat="1"/>
    <row r="680" s="90" customFormat="1"/>
    <row r="681" s="90" customFormat="1"/>
    <row r="682" s="90" customFormat="1"/>
    <row r="683" s="90" customFormat="1"/>
    <row r="684" s="90" customFormat="1"/>
    <row r="685" s="90" customFormat="1"/>
    <row r="686" s="90" customFormat="1"/>
    <row r="687" s="90" customFormat="1"/>
    <row r="688" s="90" customFormat="1"/>
    <row r="689" s="90" customFormat="1"/>
    <row r="690" s="90" customFormat="1"/>
    <row r="691" s="90" customFormat="1"/>
    <row r="692" s="90" customFormat="1"/>
    <row r="693" s="90" customFormat="1"/>
    <row r="694" s="90" customFormat="1"/>
    <row r="695" s="90" customFormat="1"/>
    <row r="696" s="90" customFormat="1"/>
    <row r="697" s="90" customFormat="1"/>
    <row r="698" s="90" customFormat="1"/>
    <row r="699" s="90" customFormat="1"/>
    <row r="700" s="90" customFormat="1"/>
    <row r="701" s="90" customFormat="1"/>
    <row r="702" s="90" customFormat="1"/>
    <row r="703" s="90" customFormat="1"/>
    <row r="704" s="90" customFormat="1"/>
    <row r="705" s="90" customFormat="1"/>
    <row r="706" s="90" customFormat="1"/>
    <row r="707" s="90" customFormat="1"/>
    <row r="708" s="90" customFormat="1"/>
    <row r="709" s="90" customFormat="1"/>
    <row r="710" s="90" customFormat="1"/>
    <row r="711" s="90" customFormat="1"/>
    <row r="712" s="90" customFormat="1"/>
    <row r="713" s="90" customFormat="1"/>
    <row r="714" s="90" customFormat="1"/>
    <row r="715" s="90" customFormat="1"/>
    <row r="716" s="90" customFormat="1"/>
    <row r="717" s="90" customFormat="1"/>
    <row r="718" s="90" customFormat="1"/>
    <row r="719" s="90" customFormat="1"/>
    <row r="720" s="90" customFormat="1"/>
    <row r="721" s="90" customFormat="1"/>
    <row r="722" s="90" customFormat="1"/>
    <row r="723" s="90" customFormat="1"/>
    <row r="724" s="90" customFormat="1"/>
    <row r="725" s="90" customFormat="1"/>
    <row r="726" s="90" customFormat="1"/>
    <row r="727" s="90" customFormat="1"/>
    <row r="728" s="90" customFormat="1"/>
    <row r="729" s="90" customFormat="1"/>
    <row r="730" s="90" customFormat="1"/>
    <row r="731" s="90" customFormat="1"/>
    <row r="732" s="90" customFormat="1"/>
    <row r="733" s="90" customFormat="1"/>
    <row r="734" s="90" customFormat="1"/>
    <row r="735" s="90" customFormat="1"/>
    <row r="736" s="90" customFormat="1"/>
    <row r="737" s="90" customFormat="1"/>
    <row r="738" s="90" customFormat="1"/>
    <row r="739" s="90" customFormat="1"/>
    <row r="740" s="90" customFormat="1"/>
    <row r="741" s="90" customFormat="1"/>
    <row r="742" s="90" customFormat="1"/>
    <row r="743" s="90" customFormat="1"/>
    <row r="744" s="90" customFormat="1"/>
    <row r="745" s="90" customFormat="1"/>
    <row r="746" s="90" customFormat="1"/>
    <row r="747" s="90" customFormat="1"/>
    <row r="748" s="90" customFormat="1"/>
    <row r="749" s="90" customFormat="1"/>
    <row r="750" s="90" customFormat="1"/>
    <row r="751" s="90" customFormat="1"/>
    <row r="752" s="90" customFormat="1"/>
    <row r="753" s="90" customFormat="1"/>
    <row r="754" s="90" customFormat="1"/>
    <row r="755" s="90" customFormat="1"/>
    <row r="756" s="90" customFormat="1"/>
    <row r="757" s="90" customFormat="1"/>
    <row r="758" s="90" customFormat="1"/>
    <row r="759" s="90" customFormat="1"/>
    <row r="760" s="90" customFormat="1"/>
    <row r="761" s="90" customFormat="1"/>
    <row r="762" s="90" customFormat="1"/>
    <row r="763" s="90" customFormat="1"/>
    <row r="764" s="90" customFormat="1"/>
    <row r="765" s="90" customFormat="1"/>
    <row r="766" s="90" customFormat="1"/>
    <row r="767" s="90" customFormat="1"/>
    <row r="768" s="90" customFormat="1"/>
    <row r="769" s="90" customFormat="1"/>
    <row r="770" s="90" customFormat="1"/>
    <row r="771" s="90" customFormat="1"/>
    <row r="772" s="90" customFormat="1"/>
    <row r="773" s="90" customFormat="1"/>
    <row r="774" s="90" customFormat="1"/>
    <row r="775" s="90" customFormat="1"/>
    <row r="776" s="90" customFormat="1"/>
    <row r="777" s="90" customFormat="1"/>
    <row r="778" s="90" customFormat="1"/>
    <row r="779" s="90" customFormat="1"/>
    <row r="780" s="90" customFormat="1"/>
    <row r="781" s="90" customFormat="1"/>
    <row r="782" s="90" customFormat="1"/>
    <row r="783" s="90" customFormat="1"/>
    <row r="784" s="90" customFormat="1"/>
    <row r="785" s="90" customFormat="1"/>
    <row r="786" s="90" customFormat="1"/>
    <row r="787" s="90" customFormat="1"/>
    <row r="788" s="90" customFormat="1"/>
    <row r="789" s="90" customFormat="1"/>
    <row r="790" s="90" customFormat="1"/>
    <row r="791" s="90" customFormat="1"/>
    <row r="792" s="90" customFormat="1"/>
    <row r="793" s="90" customFormat="1"/>
    <row r="794" s="90" customFormat="1"/>
    <row r="795" s="90" customFormat="1"/>
    <row r="796" s="90" customFormat="1"/>
    <row r="797" s="90" customFormat="1"/>
    <row r="798" s="90" customFormat="1"/>
    <row r="799" s="90" customFormat="1"/>
    <row r="800" s="90" customFormat="1"/>
    <row r="801" s="90" customFormat="1"/>
    <row r="802" s="90" customFormat="1"/>
    <row r="803" s="90" customFormat="1"/>
    <row r="804" s="90" customFormat="1"/>
    <row r="805" s="90" customFormat="1"/>
    <row r="806" s="90" customFormat="1"/>
    <row r="807" s="90" customFormat="1"/>
    <row r="808" s="90" customFormat="1"/>
    <row r="809" s="90" customFormat="1"/>
    <row r="810" s="90" customFormat="1"/>
    <row r="811" s="90" customFormat="1"/>
    <row r="812" s="90" customFormat="1"/>
    <row r="813" s="90" customFormat="1"/>
    <row r="814" s="90" customFormat="1"/>
    <row r="815" s="90" customFormat="1"/>
    <row r="816" s="90" customFormat="1"/>
    <row r="817" s="90" customFormat="1"/>
    <row r="818" s="90" customFormat="1"/>
    <row r="819" s="90" customFormat="1"/>
    <row r="820" s="90" customFormat="1"/>
    <row r="821" s="90" customFormat="1"/>
    <row r="822" s="90" customFormat="1"/>
    <row r="823" s="90" customFormat="1"/>
    <row r="824" s="90" customFormat="1"/>
    <row r="825" s="90" customFormat="1"/>
    <row r="826" s="90" customFormat="1"/>
    <row r="827" s="90" customFormat="1"/>
    <row r="828" s="90" customFormat="1"/>
    <row r="829" s="90" customFormat="1"/>
    <row r="830" s="90" customFormat="1"/>
    <row r="831" s="90" customFormat="1"/>
    <row r="832" s="90" customFormat="1"/>
    <row r="833" s="90" customFormat="1"/>
    <row r="834" s="90" customFormat="1"/>
    <row r="835" s="90" customFormat="1"/>
    <row r="836" s="90" customFormat="1"/>
    <row r="837" s="90" customFormat="1"/>
    <row r="838" s="90" customFormat="1"/>
    <row r="839" s="90" customFormat="1"/>
    <row r="840" s="90" customFormat="1"/>
    <row r="841" s="90" customFormat="1"/>
    <row r="842" s="90" customFormat="1"/>
    <row r="843" s="90" customFormat="1"/>
    <row r="844" s="90" customFormat="1"/>
    <row r="845" s="90" customFormat="1"/>
    <row r="846" s="90" customFormat="1"/>
    <row r="847" s="90" customFormat="1"/>
    <row r="848" s="90" customFormat="1"/>
    <row r="849" s="90" customFormat="1"/>
    <row r="850" s="90" customFormat="1"/>
    <row r="851" s="90" customFormat="1"/>
    <row r="852" s="90" customFormat="1"/>
    <row r="853" s="90" customFormat="1"/>
    <row r="854" s="90" customFormat="1"/>
    <row r="855" s="90" customFormat="1"/>
    <row r="856" s="90" customFormat="1"/>
    <row r="857" s="90" customFormat="1"/>
    <row r="858" s="90" customFormat="1"/>
    <row r="859" s="90" customFormat="1"/>
    <row r="860" s="90" customFormat="1"/>
    <row r="861" s="90" customFormat="1"/>
    <row r="862" s="90" customFormat="1"/>
    <row r="863" s="90" customFormat="1"/>
    <row r="864" s="90" customFormat="1"/>
    <row r="865" s="90" customFormat="1"/>
    <row r="866" s="90" customFormat="1"/>
    <row r="867" s="90" customFormat="1"/>
    <row r="868" s="90" customFormat="1"/>
    <row r="869" s="90" customFormat="1"/>
    <row r="870" s="90" customFormat="1"/>
    <row r="871" s="90" customFormat="1"/>
    <row r="872" s="90" customFormat="1"/>
    <row r="873" s="90" customFormat="1"/>
    <row r="874" s="90" customFormat="1"/>
    <row r="875" s="90" customFormat="1"/>
    <row r="876" s="90" customFormat="1"/>
    <row r="877" s="90" customFormat="1"/>
    <row r="878" s="90" customFormat="1"/>
    <row r="879" s="90" customFormat="1"/>
    <row r="880" s="90" customFormat="1"/>
    <row r="881" s="90" customFormat="1"/>
    <row r="882" s="90" customFormat="1"/>
    <row r="883" s="90" customFormat="1"/>
    <row r="884" s="90" customFormat="1"/>
    <row r="885" s="90" customFormat="1"/>
    <row r="886" s="90" customFormat="1"/>
    <row r="887" s="90" customFormat="1"/>
    <row r="888" s="90" customFormat="1"/>
    <row r="889" s="90" customFormat="1"/>
    <row r="890" s="90" customFormat="1"/>
    <row r="891" s="90" customFormat="1"/>
    <row r="892" s="90" customFormat="1"/>
    <row r="893" s="90" customFormat="1"/>
    <row r="894" s="90" customFormat="1"/>
    <row r="895" s="90" customFormat="1"/>
    <row r="896" s="90" customFormat="1"/>
    <row r="897" s="90" customFormat="1"/>
    <row r="898" s="90" customFormat="1"/>
    <row r="899" s="90" customFormat="1"/>
    <row r="900" s="90" customFormat="1"/>
    <row r="901" s="90" customFormat="1"/>
    <row r="902" s="90" customFormat="1"/>
    <row r="903" s="90" customFormat="1"/>
    <row r="904" s="90" customFormat="1"/>
    <row r="905" s="90" customFormat="1"/>
    <row r="906" s="90" customFormat="1"/>
    <row r="907" s="90" customFormat="1"/>
    <row r="908" s="90" customFormat="1"/>
    <row r="909" s="90" customFormat="1"/>
    <row r="910" s="90" customFormat="1"/>
    <row r="911" s="90" customFormat="1"/>
    <row r="912" s="90" customFormat="1"/>
    <row r="913" s="90" customFormat="1"/>
    <row r="914" s="90" customFormat="1"/>
    <row r="915" s="90" customFormat="1"/>
    <row r="916" s="90" customFormat="1"/>
    <row r="917" s="90" customFormat="1"/>
    <row r="918" s="90" customFormat="1"/>
    <row r="919" s="90" customFormat="1"/>
    <row r="920" s="90" customFormat="1"/>
    <row r="921" s="90" customFormat="1"/>
    <row r="922" s="90" customFormat="1"/>
    <row r="923" s="90" customFormat="1"/>
    <row r="924" s="90" customFormat="1"/>
    <row r="925" s="90" customFormat="1"/>
    <row r="926" s="90" customFormat="1"/>
    <row r="927" s="90" customFormat="1"/>
    <row r="928" s="90" customFormat="1"/>
    <row r="929" s="90" customFormat="1"/>
    <row r="930" s="90" customFormat="1"/>
    <row r="931" s="90" customFormat="1"/>
    <row r="932" s="90" customFormat="1"/>
    <row r="933" s="90" customFormat="1"/>
    <row r="934" s="90" customFormat="1"/>
    <row r="935" s="90" customFormat="1"/>
    <row r="936" s="90" customFormat="1"/>
    <row r="937" s="90" customFormat="1"/>
    <row r="938" s="90" customFormat="1"/>
    <row r="939" s="90" customFormat="1"/>
    <row r="940" s="90" customFormat="1"/>
    <row r="941" s="90" customFormat="1"/>
    <row r="942" s="90" customFormat="1"/>
    <row r="943" s="90" customFormat="1"/>
    <row r="944" s="90" customFormat="1"/>
    <row r="945" s="90" customFormat="1"/>
    <row r="946" s="90" customFormat="1"/>
    <row r="947" s="90" customFormat="1"/>
    <row r="948" s="90" customFormat="1"/>
    <row r="949" s="90" customFormat="1"/>
    <row r="950" s="90" customFormat="1"/>
    <row r="951" s="90" customFormat="1"/>
    <row r="952" s="90" customFormat="1"/>
    <row r="953" s="90" customFormat="1"/>
    <row r="954" s="90" customFormat="1"/>
    <row r="955" s="90" customFormat="1"/>
    <row r="956" s="90" customFormat="1"/>
    <row r="957" s="90" customFormat="1"/>
    <row r="958" s="90" customFormat="1"/>
    <row r="959" s="90" customFormat="1"/>
    <row r="960" s="90" customFormat="1"/>
    <row r="961" s="90" customFormat="1"/>
    <row r="962" s="90" customFormat="1"/>
    <row r="963" s="90" customFormat="1"/>
    <row r="964" s="90" customFormat="1"/>
    <row r="965" s="90" customFormat="1"/>
    <row r="966" s="90" customFormat="1"/>
    <row r="967" s="90" customFormat="1"/>
    <row r="968" s="90" customFormat="1"/>
    <row r="969" s="90" customFormat="1"/>
    <row r="970" s="90" customFormat="1"/>
    <row r="971" s="90" customFormat="1"/>
    <row r="972" s="90" customFormat="1"/>
    <row r="973" s="90" customFormat="1"/>
    <row r="974" s="90" customFormat="1"/>
    <row r="975" s="90" customFormat="1"/>
    <row r="976" s="90" customFormat="1"/>
    <row r="977" s="90" customFormat="1"/>
    <row r="978" s="90" customFormat="1"/>
    <row r="979" s="90" customFormat="1"/>
    <row r="980" s="90" customFormat="1"/>
    <row r="981" s="90" customFormat="1"/>
    <row r="982" s="90" customFormat="1"/>
    <row r="983" s="90" customFormat="1"/>
    <row r="984" s="90" customFormat="1"/>
    <row r="985" s="90" customFormat="1"/>
    <row r="986" s="90" customFormat="1"/>
    <row r="987" s="90" customFormat="1"/>
    <row r="988" s="90" customFormat="1"/>
    <row r="989" s="90" customFormat="1"/>
    <row r="990" s="90" customFormat="1"/>
    <row r="991" s="90" customFormat="1"/>
    <row r="992" s="90" customFormat="1"/>
    <row r="993" s="90" customFormat="1"/>
    <row r="994" s="90" customFormat="1"/>
    <row r="995" s="90" customFormat="1"/>
    <row r="996" s="90" customFormat="1"/>
    <row r="997" s="90" customFormat="1"/>
    <row r="998" s="90" customFormat="1"/>
    <row r="999" s="90" customFormat="1"/>
    <row r="1000" s="90" customFormat="1"/>
    <row r="1001" s="90" customFormat="1"/>
    <row r="1002" s="90" customFormat="1"/>
    <row r="1003" s="90" customFormat="1"/>
    <row r="1004" s="90" customFormat="1"/>
    <row r="1005" s="90" customFormat="1"/>
    <row r="1006" s="90" customFormat="1"/>
    <row r="1007" s="90" customFormat="1"/>
    <row r="1008" s="90" customFormat="1"/>
    <row r="1009" s="90" customFormat="1"/>
    <row r="1010" s="90" customFormat="1"/>
    <row r="1011" s="90" customFormat="1"/>
    <row r="1012" s="90" customFormat="1"/>
    <row r="1013" s="90" customFormat="1"/>
    <row r="1014" s="90" customFormat="1"/>
    <row r="1015" s="90" customFormat="1"/>
    <row r="1016" s="90" customFormat="1"/>
    <row r="1017" s="90" customFormat="1"/>
    <row r="1018" s="90" customFormat="1"/>
    <row r="1019" s="90" customFormat="1"/>
    <row r="1020" s="90" customFormat="1"/>
    <row r="1021" s="90" customFormat="1"/>
    <row r="1022" s="90" customFormat="1"/>
    <row r="1023" s="90" customFormat="1"/>
    <row r="1024" s="90" customFormat="1"/>
    <row r="1025" s="90" customFormat="1"/>
    <row r="1026" s="90" customFormat="1"/>
    <row r="1027" s="90" customFormat="1"/>
    <row r="1028" s="90" customFormat="1"/>
    <row r="1029" s="90" customFormat="1"/>
    <row r="1030" s="90" customFormat="1"/>
    <row r="1031" s="90" customFormat="1"/>
    <row r="1032" s="90" customFormat="1"/>
    <row r="1033" s="90" customFormat="1"/>
    <row r="1034" s="90" customFormat="1"/>
    <row r="1035" s="90" customFormat="1"/>
    <row r="1036" s="90" customFormat="1"/>
    <row r="1037" s="90" customFormat="1"/>
    <row r="1038" s="90" customFormat="1"/>
    <row r="1039" s="90" customFormat="1"/>
    <row r="1040" s="90" customFormat="1"/>
    <row r="1041" s="90" customFormat="1"/>
    <row r="1042" s="90" customFormat="1"/>
    <row r="1043" s="90" customFormat="1"/>
    <row r="1044" s="90" customFormat="1"/>
    <row r="1045" s="90" customFormat="1"/>
    <row r="1046" s="90" customFormat="1"/>
    <row r="1047" s="90" customFormat="1"/>
    <row r="1048" s="90" customFormat="1"/>
    <row r="1049" s="90" customFormat="1"/>
    <row r="1050" s="90" customFormat="1"/>
    <row r="1051" s="90" customFormat="1"/>
    <row r="1052" s="90" customFormat="1"/>
    <row r="1053" s="90" customFormat="1"/>
    <row r="1054" s="90" customFormat="1"/>
    <row r="1055" s="90" customFormat="1"/>
    <row r="1056" s="90" customFormat="1"/>
    <row r="1057" s="90" customFormat="1"/>
    <row r="1058" s="90" customFormat="1"/>
    <row r="1059" s="90" customFormat="1"/>
    <row r="1060" s="90" customFormat="1"/>
    <row r="1061" s="90" customFormat="1"/>
    <row r="1062" s="90" customFormat="1"/>
    <row r="1063" s="90" customFormat="1"/>
    <row r="1064" s="90" customFormat="1"/>
    <row r="1065" s="90" customFormat="1"/>
    <row r="1066" s="90" customFormat="1"/>
    <row r="1067" s="90" customFormat="1"/>
    <row r="1068" s="90" customFormat="1"/>
    <row r="1069" s="90" customFormat="1"/>
    <row r="1070" s="90" customFormat="1"/>
    <row r="1071" s="90" customFormat="1"/>
    <row r="1072" s="90" customFormat="1"/>
    <row r="1073" s="90" customFormat="1"/>
    <row r="1074" s="90" customFormat="1"/>
    <row r="1075" s="90" customFormat="1"/>
    <row r="1076" s="90" customFormat="1"/>
    <row r="1077" s="90" customFormat="1"/>
    <row r="1078" s="90" customFormat="1"/>
    <row r="1079" s="90" customFormat="1"/>
    <row r="1080" s="90" customFormat="1"/>
    <row r="1081" s="90" customFormat="1"/>
    <row r="1082" s="90" customFormat="1"/>
    <row r="1083" s="90" customFormat="1"/>
    <row r="1084" s="90" customFormat="1"/>
    <row r="1085" s="90" customFormat="1"/>
    <row r="1086" s="90" customFormat="1"/>
    <row r="1087" s="90" customFormat="1"/>
    <row r="1088" s="90" customFormat="1"/>
    <row r="1089" s="90" customFormat="1"/>
    <row r="1090" s="90" customFormat="1"/>
    <row r="1091" s="90" customFormat="1"/>
    <row r="1092" s="90" customFormat="1"/>
    <row r="1093" s="90" customFormat="1"/>
    <row r="1094" s="90" customFormat="1"/>
    <row r="1095" s="90" customFormat="1"/>
    <row r="1096" s="90" customFormat="1"/>
    <row r="1097" s="90" customFormat="1"/>
    <row r="1098" s="90" customFormat="1"/>
    <row r="1099" s="90" customFormat="1"/>
    <row r="1100" s="90" customFormat="1"/>
    <row r="1101" s="90" customFormat="1"/>
    <row r="1102" s="90" customFormat="1"/>
    <row r="1103" s="90" customFormat="1"/>
    <row r="1104" s="90" customFormat="1"/>
    <row r="1105" s="90" customFormat="1"/>
    <row r="1106" s="90" customFormat="1"/>
    <row r="1107" s="90" customFormat="1"/>
    <row r="1108" s="90" customFormat="1"/>
    <row r="1109" s="90" customFormat="1"/>
    <row r="1110" s="90" customFormat="1"/>
    <row r="1111" s="90" customFormat="1"/>
    <row r="1112" s="90" customFormat="1"/>
    <row r="1113" s="90" customFormat="1"/>
    <row r="1114" s="90" customFormat="1"/>
    <row r="1115" s="90" customFormat="1"/>
    <row r="1116" s="90" customFormat="1"/>
    <row r="1117" s="90" customFormat="1"/>
    <row r="1118" s="90" customFormat="1"/>
    <row r="1119" s="90" customFormat="1"/>
    <row r="1120" s="90" customFormat="1"/>
    <row r="1121" s="90" customFormat="1"/>
    <row r="1122" s="90" customFormat="1"/>
    <row r="1123" s="90" customFormat="1"/>
    <row r="1124" s="90" customFormat="1"/>
    <row r="1125" s="90" customFormat="1"/>
    <row r="1126" s="90" customFormat="1"/>
    <row r="1127" s="90" customFormat="1"/>
    <row r="1128" s="90" customFormat="1"/>
    <row r="1129" s="90" customFormat="1"/>
    <row r="1130" s="90" customFormat="1"/>
    <row r="1131" s="90" customFormat="1"/>
    <row r="1132" s="90" customFormat="1"/>
    <row r="1133" s="90" customFormat="1"/>
    <row r="1134" s="90" customFormat="1"/>
    <row r="1135" s="90" customFormat="1"/>
    <row r="1136" s="90" customFormat="1"/>
    <row r="1137" s="90" customFormat="1"/>
    <row r="1138" s="90" customFormat="1"/>
    <row r="1139" s="90" customFormat="1"/>
    <row r="1140" s="90" customFormat="1"/>
    <row r="1141" s="90" customFormat="1"/>
    <row r="1142" s="90" customFormat="1"/>
    <row r="1143" s="90" customFormat="1"/>
    <row r="1144" s="90" customFormat="1"/>
    <row r="1145" s="90" customFormat="1"/>
    <row r="1146" s="90" customFormat="1"/>
    <row r="1147" s="90" customFormat="1"/>
    <row r="1148" s="90" customFormat="1"/>
    <row r="1149" s="90" customFormat="1"/>
    <row r="1150" s="90" customFormat="1"/>
    <row r="1151" s="90" customFormat="1"/>
    <row r="1152" s="90" customFormat="1"/>
    <row r="1153" s="90" customFormat="1"/>
    <row r="1154" s="90" customFormat="1"/>
    <row r="1155" s="90" customFormat="1"/>
    <row r="1156" s="90" customFormat="1"/>
    <row r="1157" s="90" customFormat="1"/>
    <row r="1158" s="90" customFormat="1"/>
    <row r="1159" s="90" customFormat="1"/>
    <row r="1160" s="90" customFormat="1"/>
    <row r="1161" s="90" customFormat="1"/>
    <row r="1162" s="90" customFormat="1"/>
    <row r="1163" s="90" customFormat="1"/>
    <row r="1164" s="90" customFormat="1"/>
    <row r="1165" s="90" customFormat="1"/>
    <row r="1166" s="90" customFormat="1"/>
    <row r="1167" s="90" customFormat="1"/>
    <row r="1168" s="90" customFormat="1"/>
    <row r="1169" s="90" customFormat="1"/>
    <row r="1170" s="90" customFormat="1"/>
    <row r="1171" s="90" customFormat="1"/>
    <row r="1172" s="90" customFormat="1"/>
    <row r="1173" s="90" customFormat="1"/>
    <row r="1174" s="90" customFormat="1"/>
    <row r="1175" s="90" customFormat="1"/>
    <row r="1176" s="90" customFormat="1"/>
    <row r="1177" s="90" customFormat="1"/>
    <row r="1178" s="90" customFormat="1"/>
    <row r="1179" s="90" customFormat="1"/>
    <row r="1180" s="90" customFormat="1"/>
    <row r="1181" s="90" customFormat="1"/>
    <row r="1182" s="90" customFormat="1"/>
    <row r="1183" s="90" customFormat="1"/>
    <row r="1184" s="90" customFormat="1"/>
    <row r="1185" s="90" customFormat="1"/>
    <row r="1186" s="90" customFormat="1"/>
    <row r="1187" s="90" customFormat="1"/>
    <row r="1188" s="90" customFormat="1"/>
    <row r="1189" s="90" customFormat="1"/>
    <row r="1190" s="90" customFormat="1"/>
    <row r="1191" s="90" customFormat="1"/>
    <row r="1192" s="90" customFormat="1"/>
    <row r="1193" s="90" customFormat="1"/>
    <row r="1194" s="90" customFormat="1"/>
    <row r="1195" s="90" customFormat="1"/>
    <row r="1196" s="90" customFormat="1"/>
    <row r="1197" s="90" customFormat="1"/>
    <row r="1198" s="90" customFormat="1"/>
    <row r="1199" s="90" customFormat="1"/>
    <row r="1200" s="90" customFormat="1"/>
    <row r="1201" s="90" customFormat="1"/>
    <row r="1202" s="90" customFormat="1"/>
    <row r="1203" s="90" customFormat="1"/>
    <row r="1204" s="90" customFormat="1"/>
    <row r="1205" s="90" customFormat="1"/>
    <row r="1206" s="90" customFormat="1"/>
    <row r="1207" s="90" customFormat="1"/>
    <row r="1208" s="90" customFormat="1"/>
    <row r="1209" s="90" customFormat="1"/>
    <row r="1210" s="90" customFormat="1"/>
    <row r="1211" s="90" customFormat="1"/>
    <row r="1212" s="90" customFormat="1"/>
    <row r="1213" s="90" customFormat="1"/>
    <row r="1214" s="90" customFormat="1"/>
    <row r="1215" s="90" customFormat="1"/>
    <row r="1216" s="90" customFormat="1"/>
    <row r="1217" s="90" customFormat="1"/>
    <row r="1218" s="90" customFormat="1"/>
    <row r="1219" s="90" customFormat="1"/>
    <row r="1220" s="90" customFormat="1"/>
    <row r="1221" s="90" customFormat="1"/>
    <row r="1222" s="90" customFormat="1"/>
    <row r="1223" s="90" customFormat="1"/>
    <row r="1224" s="90" customFormat="1"/>
    <row r="1225" s="90" customFormat="1"/>
    <row r="1226" s="90" customFormat="1"/>
    <row r="1227" s="90" customFormat="1"/>
    <row r="1228" s="90" customFormat="1"/>
    <row r="1229" s="90" customFormat="1"/>
    <row r="1230" s="90" customFormat="1"/>
    <row r="1231" s="90" customFormat="1"/>
    <row r="1232" s="90" customFormat="1"/>
    <row r="1233" s="90" customFormat="1"/>
    <row r="1234" s="90" customFormat="1"/>
    <row r="1235" s="90" customFormat="1"/>
    <row r="1236" s="90" customFormat="1"/>
    <row r="1237" s="90" customFormat="1"/>
    <row r="1238" s="90" customFormat="1"/>
    <row r="1239" s="90" customFormat="1"/>
    <row r="1240" s="90" customFormat="1"/>
    <row r="1241" s="90" customFormat="1"/>
    <row r="1242" s="90" customFormat="1"/>
    <row r="1243" s="90" customFormat="1"/>
    <row r="1244" s="90" customFormat="1"/>
    <row r="1245" s="90" customFormat="1"/>
    <row r="1246" s="90" customFormat="1"/>
    <row r="1247" s="90" customFormat="1"/>
    <row r="1248" s="90" customFormat="1"/>
    <row r="1249" s="90" customFormat="1"/>
    <row r="1250" s="90" customFormat="1"/>
    <row r="1251" s="90" customFormat="1"/>
    <row r="1252" s="90" customFormat="1"/>
    <row r="1253" s="90" customFormat="1"/>
    <row r="1254" s="90" customFormat="1"/>
    <row r="1255" s="90" customFormat="1"/>
    <row r="1256" s="90" customFormat="1"/>
    <row r="1257" s="90" customFormat="1"/>
    <row r="1258" s="90" customFormat="1"/>
    <row r="1259" s="90" customFormat="1"/>
    <row r="1260" s="90" customFormat="1"/>
    <row r="1261" s="90" customFormat="1"/>
    <row r="1262" s="90" customFormat="1"/>
    <row r="1263" s="90" customFormat="1"/>
    <row r="1264" s="90" customFormat="1"/>
    <row r="1265" s="90" customFormat="1"/>
    <row r="1266" s="90" customFormat="1"/>
    <row r="1267" s="90" customFormat="1"/>
    <row r="1268" s="90" customFormat="1"/>
    <row r="1269" s="90" customFormat="1"/>
    <row r="1270" s="90" customFormat="1"/>
    <row r="1271" s="90" customFormat="1"/>
    <row r="1272" s="90" customFormat="1"/>
    <row r="1273" s="90" customFormat="1"/>
    <row r="1274" s="90" customFormat="1"/>
    <row r="1275" s="90" customFormat="1"/>
    <row r="1276" s="90" customFormat="1"/>
    <row r="1277" s="90" customFormat="1"/>
    <row r="1278" s="90" customFormat="1"/>
    <row r="1279" s="90" customFormat="1"/>
    <row r="1280" s="90" customFormat="1"/>
    <row r="1281" s="90" customFormat="1"/>
    <row r="1282" s="90" customFormat="1"/>
    <row r="1283" s="90" customFormat="1"/>
    <row r="1284" s="90" customFormat="1"/>
    <row r="1285" s="90" customFormat="1"/>
    <row r="1286" s="90" customFormat="1"/>
    <row r="1287" s="90" customFormat="1"/>
    <row r="1288" s="90" customFormat="1"/>
    <row r="1289" s="90" customFormat="1"/>
    <row r="1290" s="90" customFormat="1"/>
    <row r="1291" s="90" customFormat="1"/>
    <row r="1292" s="90" customFormat="1"/>
    <row r="1293" s="90" customFormat="1"/>
    <row r="1294" s="90" customFormat="1"/>
    <row r="1295" s="90" customFormat="1"/>
    <row r="1296" s="90" customFormat="1"/>
    <row r="1297" s="90" customFormat="1"/>
    <row r="1298" s="90" customFormat="1"/>
    <row r="1299" s="90" customFormat="1"/>
    <row r="1300" s="90" customFormat="1"/>
    <row r="1301" s="90" customFormat="1"/>
    <row r="1302" s="90" customFormat="1"/>
    <row r="1303" s="90" customFormat="1"/>
    <row r="1304" s="90" customFormat="1"/>
    <row r="1305" s="90" customFormat="1"/>
    <row r="1306" s="90" customFormat="1"/>
    <row r="1307" s="90" customFormat="1"/>
    <row r="1308" s="90" customFormat="1"/>
    <row r="1309" s="90" customFormat="1"/>
    <row r="1310" s="90" customFormat="1"/>
    <row r="1311" s="90" customFormat="1"/>
    <row r="1312" s="90" customFormat="1"/>
    <row r="1313" s="90" customFormat="1"/>
    <row r="1314" s="90" customFormat="1"/>
    <row r="1315" s="90" customFormat="1"/>
    <row r="1316" s="90" customFormat="1"/>
    <row r="1317" s="90" customFormat="1"/>
    <row r="1318" s="90" customFormat="1"/>
    <row r="1319" s="90" customFormat="1"/>
    <row r="1320" s="90" customFormat="1"/>
    <row r="1321" s="90" customFormat="1"/>
    <row r="1322" s="90" customFormat="1"/>
    <row r="1323" s="90" customFormat="1"/>
    <row r="1324" s="90" customFormat="1"/>
    <row r="1325" s="90" customFormat="1"/>
    <row r="1326" s="90" customFormat="1"/>
    <row r="1327" s="90" customFormat="1"/>
    <row r="1328" s="90" customFormat="1"/>
    <row r="1329" s="90" customFormat="1"/>
    <row r="1330" s="90" customFormat="1"/>
    <row r="1331" s="90" customFormat="1"/>
    <row r="1332" s="90" customFormat="1"/>
    <row r="1333" s="90" customFormat="1"/>
    <row r="1334" s="90" customFormat="1"/>
    <row r="1335" s="90" customFormat="1"/>
    <row r="1336" s="90" customFormat="1"/>
    <row r="1337" s="90" customFormat="1"/>
    <row r="1338" s="90" customFormat="1"/>
    <row r="1339" s="90" customFormat="1"/>
    <row r="1340" s="90" customFormat="1"/>
    <row r="1341" s="90" customFormat="1"/>
    <row r="1342" s="90" customFormat="1"/>
    <row r="1343" s="90" customFormat="1"/>
    <row r="1344" s="90" customFormat="1"/>
    <row r="1345" s="90" customFormat="1"/>
    <row r="1346" s="90" customFormat="1"/>
    <row r="1347" s="90" customFormat="1"/>
    <row r="1348" s="90" customFormat="1"/>
    <row r="1349" s="90" customFormat="1"/>
    <row r="1350" s="90" customFormat="1"/>
    <row r="1351" s="90" customFormat="1"/>
    <row r="1352" s="90" customFormat="1"/>
    <row r="1353" s="90" customFormat="1"/>
    <row r="1354" s="90" customFormat="1"/>
    <row r="1355" s="90" customFormat="1"/>
    <row r="1356" s="90" customFormat="1"/>
    <row r="1357" s="90" customFormat="1"/>
    <row r="1358" s="90" customFormat="1"/>
    <row r="1359" s="90" customFormat="1"/>
    <row r="1360" s="90" customFormat="1"/>
    <row r="1361" s="90" customFormat="1"/>
    <row r="1362" s="90" customFormat="1"/>
    <row r="1363" s="90" customFormat="1"/>
    <row r="1364" s="90" customFormat="1"/>
    <row r="1365" s="90" customFormat="1"/>
    <row r="1366" s="90" customFormat="1"/>
    <row r="1367" s="90" customFormat="1"/>
    <row r="1368" s="90" customFormat="1"/>
    <row r="1369" s="90" customFormat="1"/>
    <row r="1370" s="90" customFormat="1"/>
    <row r="1371" s="90" customFormat="1"/>
    <row r="1372" s="90" customFormat="1"/>
    <row r="1373" s="90" customFormat="1"/>
    <row r="1374" s="90" customFormat="1"/>
    <row r="1375" s="90" customFormat="1"/>
    <row r="1376" s="90" customFormat="1"/>
    <row r="1377" s="90" customFormat="1"/>
    <row r="1378" s="90" customFormat="1"/>
    <row r="1379" s="90" customFormat="1"/>
    <row r="1380" s="90" customFormat="1"/>
    <row r="1381" s="90" customFormat="1"/>
    <row r="1382" s="90" customFormat="1"/>
    <row r="1383" s="90" customFormat="1"/>
    <row r="1384" s="90" customFormat="1"/>
    <row r="1385" s="90" customFormat="1"/>
    <row r="1386" s="90" customFormat="1"/>
    <row r="1387" s="90" customFormat="1"/>
    <row r="1388" s="90" customFormat="1"/>
    <row r="1389" s="90" customFormat="1"/>
    <row r="1390" s="90" customFormat="1"/>
    <row r="1391" s="90" customFormat="1"/>
    <row r="1392" s="90" customFormat="1"/>
    <row r="1393" s="90" customFormat="1"/>
    <row r="1394" s="90" customFormat="1"/>
    <row r="1395" s="90" customFormat="1"/>
    <row r="1396" s="90" customFormat="1"/>
    <row r="1397" s="90" customFormat="1"/>
    <row r="1398" s="90" customFormat="1"/>
    <row r="1399" s="90" customFormat="1"/>
    <row r="1400" s="90" customFormat="1"/>
    <row r="1401" s="90" customFormat="1"/>
    <row r="1402" s="90" customFormat="1"/>
    <row r="1403" s="90" customFormat="1"/>
    <row r="1404" s="90" customFormat="1"/>
    <row r="1405" s="90" customFormat="1"/>
    <row r="1406" s="90" customFormat="1"/>
    <row r="1407" s="90" customFormat="1"/>
    <row r="1408" s="90" customFormat="1"/>
    <row r="1409" s="90" customFormat="1"/>
    <row r="1410" s="90" customFormat="1"/>
    <row r="1411" s="90" customFormat="1"/>
    <row r="1412" s="90" customFormat="1"/>
    <row r="1413" s="90" customFormat="1"/>
    <row r="1414" s="90" customFormat="1"/>
    <row r="1415" s="90" customFormat="1"/>
    <row r="1416" s="90" customFormat="1"/>
    <row r="1417" s="90" customFormat="1"/>
    <row r="1418" s="90" customFormat="1"/>
    <row r="1419" s="90" customFormat="1"/>
    <row r="1420" s="90" customFormat="1"/>
    <row r="1421" s="90" customFormat="1"/>
    <row r="1422" s="90" customFormat="1"/>
    <row r="1423" s="90" customFormat="1"/>
    <row r="1424" s="90" customFormat="1"/>
    <row r="1425" s="90" customFormat="1"/>
    <row r="1426" s="90" customFormat="1"/>
    <row r="1427" s="90" customFormat="1"/>
    <row r="1428" s="90" customFormat="1"/>
    <row r="1429" s="90" customFormat="1"/>
    <row r="1430" s="90" customFormat="1"/>
    <row r="1431" s="90" customFormat="1"/>
    <row r="1432" s="90" customFormat="1"/>
    <row r="1433" s="90" customFormat="1"/>
    <row r="1434" s="90" customFormat="1"/>
    <row r="1435" s="90" customFormat="1"/>
    <row r="1436" s="90" customFormat="1"/>
    <row r="1437" s="90" customFormat="1"/>
    <row r="1438" s="90" customFormat="1"/>
    <row r="1439" s="90" customFormat="1"/>
    <row r="1440" s="90" customFormat="1"/>
    <row r="1441" s="90" customFormat="1"/>
    <row r="1442" s="90" customFormat="1"/>
    <row r="1443" s="90" customFormat="1"/>
    <row r="1444" s="90" customFormat="1"/>
    <row r="1445" s="90" customFormat="1"/>
    <row r="1446" s="90" customFormat="1"/>
    <row r="1447" s="90" customFormat="1"/>
    <row r="1448" s="90" customFormat="1"/>
    <row r="1449" s="90" customFormat="1"/>
    <row r="1450" s="90" customFormat="1"/>
    <row r="1451" s="90" customFormat="1"/>
    <row r="1452" s="90" customFormat="1"/>
    <row r="1453" s="90" customFormat="1"/>
    <row r="1454" s="90" customFormat="1"/>
    <row r="1455" s="90" customFormat="1"/>
    <row r="1456" s="90" customFormat="1"/>
    <row r="1457" s="90" customFormat="1"/>
    <row r="1458" s="90" customFormat="1"/>
    <row r="1459" s="90" customFormat="1"/>
    <row r="1460" s="90" customFormat="1"/>
    <row r="1461" s="90" customFormat="1"/>
    <row r="1462" s="90" customFormat="1"/>
    <row r="1463" s="90" customFormat="1"/>
    <row r="1464" s="90" customFormat="1"/>
    <row r="1465" s="90" customFormat="1"/>
    <row r="1466" s="90" customFormat="1"/>
    <row r="1467" s="90" customFormat="1"/>
    <row r="1468" s="90" customFormat="1"/>
    <row r="1469" s="90" customFormat="1"/>
    <row r="1470" s="90" customFormat="1"/>
    <row r="1471" s="90" customFormat="1"/>
    <row r="1472" s="90" customFormat="1"/>
    <row r="1473" s="90" customFormat="1"/>
    <row r="1474" s="90" customFormat="1"/>
    <row r="1475" s="90" customFormat="1"/>
    <row r="1476" s="90" customFormat="1"/>
    <row r="1477" s="90" customFormat="1"/>
    <row r="1478" s="90" customFormat="1"/>
    <row r="1479" s="90" customFormat="1"/>
    <row r="1480" s="90" customFormat="1"/>
    <row r="1481" s="90" customFormat="1"/>
    <row r="1482" s="90" customFormat="1"/>
    <row r="1483" s="90" customFormat="1"/>
    <row r="1484" s="90" customFormat="1"/>
    <row r="1485" s="90" customFormat="1"/>
    <row r="1486" s="90" customFormat="1"/>
    <row r="1487" s="90" customFormat="1"/>
    <row r="1488" s="90" customFormat="1"/>
    <row r="1489" s="90" customFormat="1"/>
    <row r="1490" s="90" customFormat="1"/>
    <row r="1491" s="90" customFormat="1"/>
    <row r="1492" s="90" customFormat="1"/>
    <row r="1493" s="90" customFormat="1"/>
    <row r="1494" s="90" customFormat="1"/>
    <row r="1495" s="90" customFormat="1"/>
    <row r="1496" s="90" customFormat="1"/>
    <row r="1497" s="90" customFormat="1"/>
    <row r="1498" s="90" customFormat="1"/>
    <row r="1499" s="90" customFormat="1"/>
    <row r="1500" s="90" customFormat="1"/>
    <row r="1501" s="90" customFormat="1"/>
    <row r="1502" s="90" customFormat="1"/>
    <row r="1503" s="90" customFormat="1"/>
    <row r="1504" s="90" customFormat="1"/>
    <row r="1505" s="90" customFormat="1"/>
    <row r="1506" s="90" customFormat="1"/>
    <row r="1507" s="90" customFormat="1"/>
    <row r="1508" s="90" customFormat="1"/>
    <row r="1509" s="90" customFormat="1"/>
    <row r="1510" s="90" customFormat="1"/>
    <row r="1511" s="90" customFormat="1"/>
    <row r="1512" s="90" customFormat="1"/>
    <row r="1513" s="90" customFormat="1"/>
    <row r="1514" s="90" customFormat="1"/>
    <row r="1515" s="90" customFormat="1"/>
    <row r="1516" s="90" customFormat="1"/>
    <row r="1517" s="90" customFormat="1"/>
    <row r="1518" s="90" customFormat="1"/>
    <row r="1519" s="90" customFormat="1"/>
    <row r="1520" s="90" customFormat="1"/>
    <row r="1521" s="90" customFormat="1"/>
    <row r="1522" s="90" customFormat="1"/>
    <row r="1523" s="90" customFormat="1"/>
    <row r="1524" s="90" customFormat="1"/>
    <row r="1525" s="90" customFormat="1"/>
    <row r="1526" s="90" customFormat="1"/>
    <row r="1527" s="90" customFormat="1"/>
    <row r="1528" s="90" customFormat="1"/>
    <row r="1529" s="90" customFormat="1"/>
    <row r="1530" s="90" customFormat="1"/>
    <row r="1531" s="90" customFormat="1"/>
    <row r="1532" s="90" customFormat="1"/>
    <row r="1533" s="90" customFormat="1"/>
    <row r="1534" s="90" customFormat="1"/>
    <row r="1535" s="90" customFormat="1"/>
    <row r="1536" s="90" customFormat="1"/>
    <row r="1537" s="90" customFormat="1"/>
    <row r="1538" s="90" customFormat="1"/>
    <row r="1539" s="90" customFormat="1"/>
    <row r="1540" s="90" customFormat="1"/>
    <row r="1541" s="90" customFormat="1"/>
    <row r="1542" s="90" customFormat="1"/>
    <row r="1543" s="90" customFormat="1"/>
    <row r="1544" s="90" customFormat="1"/>
    <row r="1545" s="90" customFormat="1"/>
    <row r="1546" s="90" customFormat="1"/>
    <row r="1547" s="90" customFormat="1"/>
    <row r="1548" s="90" customFormat="1"/>
    <row r="1549" s="90" customFormat="1"/>
    <row r="1550" s="90" customFormat="1"/>
    <row r="1551" s="90" customFormat="1"/>
    <row r="1552" s="90" customFormat="1"/>
    <row r="1553" s="90" customFormat="1"/>
    <row r="1554" s="90" customFormat="1"/>
    <row r="1555" s="90" customFormat="1"/>
    <row r="1556" s="90" customFormat="1"/>
    <row r="1557" s="90" customFormat="1"/>
    <row r="1558" s="90" customFormat="1"/>
    <row r="1559" s="90" customFormat="1"/>
    <row r="1560" s="90" customFormat="1"/>
    <row r="1561" s="90" customFormat="1"/>
    <row r="1562" s="90" customFormat="1"/>
    <row r="1563" s="90" customFormat="1"/>
    <row r="1564" s="90" customFormat="1"/>
    <row r="1565" s="90" customFormat="1"/>
    <row r="1566" s="90" customFormat="1"/>
    <row r="1567" s="90" customFormat="1"/>
    <row r="1568" s="90" customFormat="1"/>
    <row r="1569" s="90" customFormat="1"/>
    <row r="1570" s="90" customFormat="1"/>
    <row r="1571" s="90" customFormat="1"/>
    <row r="1572" s="90" customFormat="1"/>
    <row r="1573" s="90" customFormat="1"/>
    <row r="1574" s="90" customFormat="1"/>
    <row r="1575" s="90" customFormat="1"/>
    <row r="1576" s="90" customFormat="1"/>
    <row r="1577" s="90" customFormat="1"/>
    <row r="1578" s="90" customFormat="1"/>
    <row r="1579" s="90" customFormat="1"/>
    <row r="1580" s="90" customFormat="1"/>
    <row r="1581" s="90" customFormat="1"/>
    <row r="1582" s="90" customFormat="1"/>
    <row r="1583" s="90" customFormat="1"/>
    <row r="1584" s="90" customFormat="1"/>
    <row r="1585" s="90" customFormat="1"/>
    <row r="1586" s="90" customFormat="1"/>
    <row r="1587" s="90" customFormat="1"/>
    <row r="1588" s="90" customFormat="1"/>
    <row r="1589" s="90" customFormat="1"/>
    <row r="1590" s="90" customFormat="1"/>
    <row r="1591" s="90" customFormat="1"/>
    <row r="1592" s="90" customFormat="1"/>
    <row r="1593" s="90" customFormat="1"/>
    <row r="1594" s="90" customFormat="1"/>
    <row r="1595" s="90" customFormat="1"/>
    <row r="1596" s="90" customFormat="1"/>
    <row r="1597" s="90" customFormat="1"/>
    <row r="1598" s="90" customFormat="1"/>
    <row r="1599" s="90" customFormat="1"/>
    <row r="1600" s="90" customFormat="1"/>
    <row r="1601" s="90" customFormat="1"/>
    <row r="1602" s="90" customFormat="1"/>
    <row r="1603" s="90" customFormat="1"/>
    <row r="1604" s="90" customFormat="1"/>
    <row r="1605" s="90" customFormat="1"/>
    <row r="1606" s="90" customFormat="1"/>
    <row r="1607" s="90" customFormat="1"/>
    <row r="1608" s="90" customFormat="1"/>
    <row r="1609" s="90" customFormat="1"/>
    <row r="1610" s="90" customFormat="1"/>
    <row r="1611" s="90" customFormat="1"/>
    <row r="1612" s="90" customFormat="1"/>
    <row r="1613" s="90" customFormat="1"/>
    <row r="1614" s="90" customFormat="1"/>
    <row r="1615" s="90" customFormat="1"/>
    <row r="1616" s="90" customFormat="1"/>
    <row r="1617" s="90" customFormat="1"/>
    <row r="1618" s="90" customFormat="1"/>
    <row r="1619" s="90" customFormat="1"/>
    <row r="1620" s="90" customFormat="1"/>
    <row r="1621" s="90" customFormat="1"/>
    <row r="1622" s="90" customFormat="1"/>
    <row r="1623" s="90" customFormat="1"/>
    <row r="1624" s="90" customFormat="1"/>
    <row r="1625" s="90" customFormat="1"/>
    <row r="1626" s="90" customFormat="1"/>
    <row r="1627" s="90" customFormat="1"/>
    <row r="1628" s="90" customFormat="1"/>
    <row r="1629" s="90" customFormat="1"/>
    <row r="1630" s="90" customFormat="1"/>
    <row r="1631" s="90" customFormat="1"/>
    <row r="1632" s="90" customFormat="1"/>
    <row r="1633" s="90" customFormat="1"/>
    <row r="1634" s="90" customFormat="1"/>
    <row r="1635" s="90" customFormat="1"/>
    <row r="1636" s="90" customFormat="1"/>
    <row r="1637" s="90" customFormat="1"/>
    <row r="1638" s="90" customFormat="1"/>
    <row r="1639" s="90" customFormat="1"/>
    <row r="1640" s="90" customFormat="1"/>
    <row r="1641" s="90" customFormat="1"/>
    <row r="1642" s="90" customFormat="1"/>
    <row r="1643" s="90" customFormat="1"/>
    <row r="1644" s="90" customFormat="1"/>
    <row r="1645" s="90" customFormat="1"/>
    <row r="1646" s="90" customFormat="1"/>
    <row r="1647" s="90" customFormat="1"/>
    <row r="1648" s="90" customFormat="1"/>
    <row r="1649" s="90" customFormat="1"/>
    <row r="1650" s="90" customFormat="1"/>
    <row r="1651" s="90" customFormat="1"/>
    <row r="1652" s="90" customFormat="1"/>
    <row r="1653" s="90" customFormat="1"/>
    <row r="1654" s="90" customFormat="1"/>
    <row r="1655" s="90" customFormat="1"/>
    <row r="1656" s="90" customFormat="1"/>
    <row r="1657" s="90" customFormat="1"/>
    <row r="1658" s="90" customFormat="1"/>
    <row r="1659" s="90" customFormat="1"/>
    <row r="1660" s="90" customFormat="1"/>
    <row r="1661" s="90" customFormat="1"/>
    <row r="1662" s="90" customFormat="1"/>
    <row r="1663" s="90" customFormat="1"/>
    <row r="1664" s="90" customFormat="1"/>
    <row r="1665" s="90" customFormat="1"/>
    <row r="1666" s="90" customFormat="1"/>
    <row r="1667" s="90" customFormat="1"/>
    <row r="1668" s="90" customFormat="1"/>
    <row r="1669" s="90" customFormat="1"/>
    <row r="1670" s="90" customFormat="1"/>
    <row r="1671" s="90" customFormat="1"/>
    <row r="1672" s="90" customFormat="1"/>
    <row r="1673" s="90" customFormat="1"/>
    <row r="1674" s="90" customFormat="1"/>
    <row r="1675" s="90" customFormat="1"/>
    <row r="1676" s="90" customFormat="1"/>
    <row r="1677" s="90" customFormat="1"/>
    <row r="1678" s="90" customFormat="1"/>
    <row r="1679" s="90" customFormat="1"/>
    <row r="1680" s="90" customFormat="1"/>
    <row r="1681" s="90" customFormat="1"/>
    <row r="1682" s="90" customFormat="1"/>
    <row r="1683" s="90" customFormat="1"/>
    <row r="1684" s="90" customFormat="1"/>
    <row r="1685" s="90" customFormat="1"/>
    <row r="1686" s="90" customFormat="1"/>
    <row r="1687" s="90" customFormat="1"/>
    <row r="1688" s="90" customFormat="1"/>
    <row r="1689" s="90" customFormat="1"/>
    <row r="1690" s="90" customFormat="1"/>
    <row r="1691" s="90" customFormat="1"/>
    <row r="1692" s="90" customFormat="1"/>
    <row r="1693" s="90" customFormat="1"/>
    <row r="1694" s="90" customFormat="1"/>
    <row r="1695" s="90" customFormat="1"/>
    <row r="1696" s="90" customFormat="1"/>
    <row r="1697" s="90" customFormat="1"/>
    <row r="1698" s="90" customFormat="1"/>
    <row r="1699" s="90" customFormat="1"/>
    <row r="1700" s="90" customFormat="1"/>
    <row r="1701" s="90" customFormat="1"/>
    <row r="1702" s="90" customFormat="1"/>
    <row r="1703" s="90" customFormat="1"/>
    <row r="1704" s="90" customFormat="1"/>
    <row r="1705" s="90" customFormat="1"/>
    <row r="1706" s="90" customFormat="1"/>
    <row r="1707" s="90" customFormat="1"/>
    <row r="1708" s="90" customFormat="1"/>
    <row r="1709" s="90" customFormat="1"/>
    <row r="1710" s="90" customFormat="1"/>
    <row r="1711" s="90" customFormat="1"/>
    <row r="1712" s="90" customFormat="1"/>
    <row r="1713" s="90" customFormat="1"/>
    <row r="1714" s="90" customFormat="1"/>
    <row r="1715" s="90" customFormat="1"/>
    <row r="1716" s="90" customFormat="1"/>
    <row r="1717" s="90" customFormat="1"/>
    <row r="1718" s="90" customFormat="1"/>
    <row r="1719" s="90" customFormat="1"/>
    <row r="1720" s="90" customFormat="1"/>
    <row r="1721" s="90" customFormat="1"/>
    <row r="1722" s="90" customFormat="1"/>
    <row r="1723" s="90" customFormat="1"/>
    <row r="1724" s="90" customFormat="1"/>
    <row r="1725" s="90" customFormat="1"/>
    <row r="1726" s="90" customFormat="1"/>
    <row r="1727" s="90" customFormat="1"/>
    <row r="1728" s="90" customFormat="1"/>
    <row r="1729" s="90" customFormat="1"/>
    <row r="1730" s="90" customFormat="1"/>
    <row r="1731" s="90" customFormat="1"/>
    <row r="1732" s="90" customFormat="1"/>
    <row r="1733" s="90" customFormat="1"/>
    <row r="1734" s="90" customFormat="1"/>
    <row r="1735" s="90" customFormat="1"/>
    <row r="1736" s="90" customFormat="1"/>
    <row r="1737" s="90" customFormat="1"/>
    <row r="1738" s="90" customFormat="1"/>
    <row r="1739" s="90" customFormat="1"/>
    <row r="1740" s="90" customFormat="1"/>
    <row r="1741" s="90" customFormat="1"/>
    <row r="1742" s="90" customFormat="1"/>
    <row r="1743" s="90" customFormat="1"/>
    <row r="1744" s="90" customFormat="1"/>
    <row r="1745" s="90" customFormat="1"/>
    <row r="1746" s="90" customFormat="1"/>
    <row r="1747" s="90" customFormat="1"/>
    <row r="1748" s="90" customFormat="1"/>
    <row r="1749" s="90" customFormat="1"/>
    <row r="1750" s="90" customFormat="1"/>
    <row r="1751" s="90" customFormat="1"/>
    <row r="1752" s="90" customFormat="1"/>
    <row r="1753" s="90" customFormat="1"/>
    <row r="1754" s="90" customFormat="1"/>
    <row r="1755" s="90" customFormat="1"/>
    <row r="1756" s="90" customFormat="1"/>
    <row r="1757" s="90" customFormat="1"/>
    <row r="1758" s="90" customFormat="1"/>
    <row r="1759" s="90" customFormat="1"/>
    <row r="1760" s="90" customFormat="1"/>
    <row r="1761" s="90" customFormat="1"/>
    <row r="1762" s="90" customFormat="1"/>
    <row r="1763" s="90" customFormat="1"/>
    <row r="1764" s="90" customFormat="1"/>
    <row r="1765" s="90" customFormat="1"/>
    <row r="1766" s="90" customFormat="1"/>
    <row r="1767" s="90" customFormat="1"/>
    <row r="1768" s="90" customFormat="1"/>
    <row r="1769" s="90" customFormat="1"/>
    <row r="1770" s="90" customFormat="1"/>
    <row r="1771" s="90" customFormat="1"/>
    <row r="1772" s="90" customFormat="1"/>
    <row r="1773" s="90" customFormat="1"/>
    <row r="1774" s="90" customFormat="1"/>
    <row r="1775" s="90" customFormat="1"/>
    <row r="1776" s="90" customFormat="1"/>
    <row r="1777" s="90" customFormat="1"/>
    <row r="1778" s="90" customFormat="1"/>
    <row r="1779" s="90" customFormat="1"/>
    <row r="1780" s="90" customFormat="1"/>
    <row r="1781" s="90" customFormat="1"/>
    <row r="1782" s="90" customFormat="1"/>
    <row r="1783" s="90" customFormat="1"/>
    <row r="1784" s="90" customFormat="1"/>
    <row r="1785" s="90" customFormat="1"/>
    <row r="1786" s="90" customFormat="1"/>
    <row r="1787" s="90" customFormat="1"/>
    <row r="1788" s="90" customFormat="1"/>
    <row r="1789" s="90" customFormat="1"/>
    <row r="1790" s="90" customFormat="1"/>
    <row r="1791" s="90" customFormat="1"/>
    <row r="1792" s="90" customFormat="1"/>
    <row r="1793" s="90" customFormat="1"/>
    <row r="1794" s="90" customFormat="1"/>
    <row r="1795" s="90" customFormat="1"/>
    <row r="1796" s="90" customFormat="1"/>
    <row r="1797" s="90" customFormat="1"/>
    <row r="1798" s="90" customFormat="1"/>
    <row r="1799" s="90" customFormat="1"/>
    <row r="1800" s="90" customFormat="1"/>
    <row r="1801" s="90" customFormat="1"/>
    <row r="1802" s="90" customFormat="1"/>
    <row r="1803" s="90" customFormat="1"/>
    <row r="1804" s="90" customFormat="1"/>
    <row r="1805" s="90" customFormat="1"/>
    <row r="1806" s="90" customFormat="1"/>
    <row r="1807" s="90" customFormat="1"/>
    <row r="1808" s="90" customFormat="1"/>
    <row r="1809" s="90" customFormat="1"/>
    <row r="1810" s="90" customFormat="1"/>
    <row r="1811" s="90" customFormat="1"/>
    <row r="1812" s="90" customFormat="1"/>
    <row r="1813" s="90" customFormat="1"/>
    <row r="1814" s="90" customFormat="1"/>
    <row r="1815" s="90" customFormat="1"/>
    <row r="1816" s="90" customFormat="1"/>
    <row r="1817" s="90" customFormat="1"/>
    <row r="1818" s="90" customFormat="1"/>
    <row r="1819" s="90" customFormat="1"/>
    <row r="1820" s="90" customFormat="1"/>
    <row r="1821" s="90" customFormat="1"/>
    <row r="1822" s="90" customFormat="1"/>
    <row r="1823" s="90" customFormat="1"/>
    <row r="1824" s="90" customFormat="1"/>
    <row r="1825" s="90" customFormat="1"/>
    <row r="1826" s="90" customFormat="1"/>
    <row r="1827" s="90" customFormat="1"/>
    <row r="1828" s="90" customFormat="1"/>
    <row r="1829" s="90" customFormat="1"/>
    <row r="1830" s="90" customFormat="1"/>
    <row r="1831" s="90" customFormat="1"/>
    <row r="1832" s="90" customFormat="1"/>
    <row r="1833" s="90" customFormat="1"/>
    <row r="1834" s="90" customFormat="1"/>
    <row r="1835" s="90" customFormat="1"/>
    <row r="1836" s="90" customFormat="1"/>
    <row r="1837" s="90" customFormat="1"/>
    <row r="1838" s="90" customFormat="1"/>
    <row r="1839" s="90" customFormat="1"/>
    <row r="1840" s="90" customFormat="1"/>
    <row r="1841" s="90" customFormat="1"/>
    <row r="1842" s="90" customFormat="1"/>
  </sheetData>
  <mergeCells count="7">
    <mergeCell ref="B4:C4"/>
    <mergeCell ref="A4:A5"/>
    <mergeCell ref="A17:A21"/>
    <mergeCell ref="D6:D15"/>
    <mergeCell ref="E2:E3"/>
    <mergeCell ref="A2:B3"/>
    <mergeCell ref="C2:D3"/>
  </mergeCells>
  <pageMargins left="0.70866141732283505" right="0.70866141732283505" top="0.74803149606299202" bottom="0.74803149606299202" header="0.31496062992126" footer="0.31496062992126"/>
  <pageSetup paperSize="9" scale="50"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39991454817346722"/>
  </sheetPr>
  <dimension ref="A2:BM689"/>
  <sheetViews>
    <sheetView workbookViewId="0">
      <selection activeCell="B4" sqref="B4:H26"/>
    </sheetView>
  </sheetViews>
  <sheetFormatPr baseColWidth="10" defaultColWidth="11" defaultRowHeight="15"/>
  <cols>
    <col min="1" max="1" width="11.42578125" style="90"/>
    <col min="2" max="2" width="11.42578125" style="91"/>
    <col min="3" max="3" width="13" style="91" customWidth="1"/>
    <col min="4" max="4" width="11.42578125" style="91"/>
    <col min="5" max="5" width="21.42578125" style="91" customWidth="1"/>
    <col min="6" max="6" width="11.42578125" style="91"/>
    <col min="7" max="7" width="13.28515625" style="91" customWidth="1"/>
    <col min="8" max="8" width="11.42578125" style="91"/>
    <col min="9" max="65" width="11.42578125" style="90"/>
    <col min="66" max="238" width="11.42578125" style="91"/>
    <col min="239" max="239" width="13" style="91" customWidth="1"/>
    <col min="240" max="240" width="11.42578125" style="91"/>
    <col min="241" max="241" width="21.42578125" style="91" customWidth="1"/>
    <col min="242" max="242" width="11.42578125" style="91"/>
    <col min="243" max="243" width="13.28515625" style="91" customWidth="1"/>
    <col min="244" max="494" width="11.42578125" style="91"/>
    <col min="495" max="495" width="13" style="91" customWidth="1"/>
    <col min="496" max="496" width="11.42578125" style="91"/>
    <col min="497" max="497" width="21.42578125" style="91" customWidth="1"/>
    <col min="498" max="498" width="11.42578125" style="91"/>
    <col min="499" max="499" width="13.28515625" style="91" customWidth="1"/>
    <col min="500" max="750" width="11.42578125" style="91"/>
    <col min="751" max="751" width="13" style="91" customWidth="1"/>
    <col min="752" max="752" width="11.42578125" style="91"/>
    <col min="753" max="753" width="21.42578125" style="91" customWidth="1"/>
    <col min="754" max="754" width="11.42578125" style="91"/>
    <col min="755" max="755" width="13.28515625" style="91" customWidth="1"/>
    <col min="756" max="1006" width="11.42578125" style="91"/>
    <col min="1007" max="1007" width="13" style="91" customWidth="1"/>
    <col min="1008" max="1008" width="11.42578125" style="91"/>
    <col min="1009" max="1009" width="21.42578125" style="91" customWidth="1"/>
    <col min="1010" max="1010" width="11.42578125" style="91"/>
    <col min="1011" max="1011" width="13.28515625" style="91" customWidth="1"/>
    <col min="1012" max="1262" width="11.42578125" style="91"/>
    <col min="1263" max="1263" width="13" style="91" customWidth="1"/>
    <col min="1264" max="1264" width="11.42578125" style="91"/>
    <col min="1265" max="1265" width="21.42578125" style="91" customWidth="1"/>
    <col min="1266" max="1266" width="11.42578125" style="91"/>
    <col min="1267" max="1267" width="13.28515625" style="91" customWidth="1"/>
    <col min="1268" max="1518" width="11.42578125" style="91"/>
    <col min="1519" max="1519" width="13" style="91" customWidth="1"/>
    <col min="1520" max="1520" width="11.42578125" style="91"/>
    <col min="1521" max="1521" width="21.42578125" style="91" customWidth="1"/>
    <col min="1522" max="1522" width="11.42578125" style="91"/>
    <col min="1523" max="1523" width="13.28515625" style="91" customWidth="1"/>
    <col min="1524" max="1774" width="11.42578125" style="91"/>
    <col min="1775" max="1775" width="13" style="91" customWidth="1"/>
    <col min="1776" max="1776" width="11.42578125" style="91"/>
    <col min="1777" max="1777" width="21.42578125" style="91" customWidth="1"/>
    <col min="1778" max="1778" width="11.42578125" style="91"/>
    <col min="1779" max="1779" width="13.28515625" style="91" customWidth="1"/>
    <col min="1780" max="2030" width="11.42578125" style="91"/>
    <col min="2031" max="2031" width="13" style="91" customWidth="1"/>
    <col min="2032" max="2032" width="11.42578125" style="91"/>
    <col min="2033" max="2033" width="21.42578125" style="91" customWidth="1"/>
    <col min="2034" max="2034" width="11.42578125" style="91"/>
    <col min="2035" max="2035" width="13.28515625" style="91" customWidth="1"/>
    <col min="2036" max="2286" width="11.42578125" style="91"/>
    <col min="2287" max="2287" width="13" style="91" customWidth="1"/>
    <col min="2288" max="2288" width="11.42578125" style="91"/>
    <col min="2289" max="2289" width="21.42578125" style="91" customWidth="1"/>
    <col min="2290" max="2290" width="11.42578125" style="91"/>
    <col min="2291" max="2291" width="13.28515625" style="91" customWidth="1"/>
    <col min="2292" max="2542" width="11.42578125" style="91"/>
    <col min="2543" max="2543" width="13" style="91" customWidth="1"/>
    <col min="2544" max="2544" width="11.42578125" style="91"/>
    <col min="2545" max="2545" width="21.42578125" style="91" customWidth="1"/>
    <col min="2546" max="2546" width="11.42578125" style="91"/>
    <col min="2547" max="2547" width="13.28515625" style="91" customWidth="1"/>
    <col min="2548" max="2798" width="11.42578125" style="91"/>
    <col min="2799" max="2799" width="13" style="91" customWidth="1"/>
    <col min="2800" max="2800" width="11.42578125" style="91"/>
    <col min="2801" max="2801" width="21.42578125" style="91" customWidth="1"/>
    <col min="2802" max="2802" width="11.42578125" style="91"/>
    <col min="2803" max="2803" width="13.28515625" style="91" customWidth="1"/>
    <col min="2804" max="3054" width="11.42578125" style="91"/>
    <col min="3055" max="3055" width="13" style="91" customWidth="1"/>
    <col min="3056" max="3056" width="11.42578125" style="91"/>
    <col min="3057" max="3057" width="21.42578125" style="91" customWidth="1"/>
    <col min="3058" max="3058" width="11.42578125" style="91"/>
    <col min="3059" max="3059" width="13.28515625" style="91" customWidth="1"/>
    <col min="3060" max="3310" width="11.42578125" style="91"/>
    <col min="3311" max="3311" width="13" style="91" customWidth="1"/>
    <col min="3312" max="3312" width="11.42578125" style="91"/>
    <col min="3313" max="3313" width="21.42578125" style="91" customWidth="1"/>
    <col min="3314" max="3314" width="11.42578125" style="91"/>
    <col min="3315" max="3315" width="13.28515625" style="91" customWidth="1"/>
    <col min="3316" max="3566" width="11.42578125" style="91"/>
    <col min="3567" max="3567" width="13" style="91" customWidth="1"/>
    <col min="3568" max="3568" width="11.42578125" style="91"/>
    <col min="3569" max="3569" width="21.42578125" style="91" customWidth="1"/>
    <col min="3570" max="3570" width="11.42578125" style="91"/>
    <col min="3571" max="3571" width="13.28515625" style="91" customWidth="1"/>
    <col min="3572" max="3822" width="11.42578125" style="91"/>
    <col min="3823" max="3823" width="13" style="91" customWidth="1"/>
    <col min="3824" max="3824" width="11.42578125" style="91"/>
    <col min="3825" max="3825" width="21.42578125" style="91" customWidth="1"/>
    <col min="3826" max="3826" width="11.42578125" style="91"/>
    <col min="3827" max="3827" width="13.28515625" style="91" customWidth="1"/>
    <col min="3828" max="4078" width="11.42578125" style="91"/>
    <col min="4079" max="4079" width="13" style="91" customWidth="1"/>
    <col min="4080" max="4080" width="11.42578125" style="91"/>
    <col min="4081" max="4081" width="21.42578125" style="91" customWidth="1"/>
    <col min="4082" max="4082" width="11.42578125" style="91"/>
    <col min="4083" max="4083" width="13.28515625" style="91" customWidth="1"/>
    <col min="4084" max="4334" width="11.42578125" style="91"/>
    <col min="4335" max="4335" width="13" style="91" customWidth="1"/>
    <col min="4336" max="4336" width="11.42578125" style="91"/>
    <col min="4337" max="4337" width="21.42578125" style="91" customWidth="1"/>
    <col min="4338" max="4338" width="11.42578125" style="91"/>
    <col min="4339" max="4339" width="13.28515625" style="91" customWidth="1"/>
    <col min="4340" max="4590" width="11.42578125" style="91"/>
    <col min="4591" max="4591" width="13" style="91" customWidth="1"/>
    <col min="4592" max="4592" width="11.42578125" style="91"/>
    <col min="4593" max="4593" width="21.42578125" style="91" customWidth="1"/>
    <col min="4594" max="4594" width="11.42578125" style="91"/>
    <col min="4595" max="4595" width="13.28515625" style="91" customWidth="1"/>
    <col min="4596" max="4846" width="11.42578125" style="91"/>
    <col min="4847" max="4847" width="13" style="91" customWidth="1"/>
    <col min="4848" max="4848" width="11.42578125" style="91"/>
    <col min="4849" max="4849" width="21.42578125" style="91" customWidth="1"/>
    <col min="4850" max="4850" width="11.42578125" style="91"/>
    <col min="4851" max="4851" width="13.28515625" style="91" customWidth="1"/>
    <col min="4852" max="5102" width="11.42578125" style="91"/>
    <col min="5103" max="5103" width="13" style="91" customWidth="1"/>
    <col min="5104" max="5104" width="11.42578125" style="91"/>
    <col min="5105" max="5105" width="21.42578125" style="91" customWidth="1"/>
    <col min="5106" max="5106" width="11.42578125" style="91"/>
    <col min="5107" max="5107" width="13.28515625" style="91" customWidth="1"/>
    <col min="5108" max="5358" width="11.42578125" style="91"/>
    <col min="5359" max="5359" width="13" style="91" customWidth="1"/>
    <col min="5360" max="5360" width="11.42578125" style="91"/>
    <col min="5361" max="5361" width="21.42578125" style="91" customWidth="1"/>
    <col min="5362" max="5362" width="11.42578125" style="91"/>
    <col min="5363" max="5363" width="13.28515625" style="91" customWidth="1"/>
    <col min="5364" max="5614" width="11.42578125" style="91"/>
    <col min="5615" max="5615" width="13" style="91" customWidth="1"/>
    <col min="5616" max="5616" width="11.42578125" style="91"/>
    <col min="5617" max="5617" width="21.42578125" style="91" customWidth="1"/>
    <col min="5618" max="5618" width="11.42578125" style="91"/>
    <col min="5619" max="5619" width="13.28515625" style="91" customWidth="1"/>
    <col min="5620" max="5870" width="11.42578125" style="91"/>
    <col min="5871" max="5871" width="13" style="91" customWidth="1"/>
    <col min="5872" max="5872" width="11.42578125" style="91"/>
    <col min="5873" max="5873" width="21.42578125" style="91" customWidth="1"/>
    <col min="5874" max="5874" width="11.42578125" style="91"/>
    <col min="5875" max="5875" width="13.28515625" style="91" customWidth="1"/>
    <col min="5876" max="6126" width="11.42578125" style="91"/>
    <col min="6127" max="6127" width="13" style="91" customWidth="1"/>
    <col min="6128" max="6128" width="11.42578125" style="91"/>
    <col min="6129" max="6129" width="21.42578125" style="91" customWidth="1"/>
    <col min="6130" max="6130" width="11.42578125" style="91"/>
    <col min="6131" max="6131" width="13.28515625" style="91" customWidth="1"/>
    <col min="6132" max="6382" width="11.42578125" style="91"/>
    <col min="6383" max="6383" width="13" style="91" customWidth="1"/>
    <col min="6384" max="6384" width="11.42578125" style="91"/>
    <col min="6385" max="6385" width="21.42578125" style="91" customWidth="1"/>
    <col min="6386" max="6386" width="11.42578125" style="91"/>
    <col min="6387" max="6387" width="13.28515625" style="91" customWidth="1"/>
    <col min="6388" max="6638" width="11.42578125" style="91"/>
    <col min="6639" max="6639" width="13" style="91" customWidth="1"/>
    <col min="6640" max="6640" width="11.42578125" style="91"/>
    <col min="6641" max="6641" width="21.42578125" style="91" customWidth="1"/>
    <col min="6642" max="6642" width="11.42578125" style="91"/>
    <col min="6643" max="6643" width="13.28515625" style="91" customWidth="1"/>
    <col min="6644" max="6894" width="11.42578125" style="91"/>
    <col min="6895" max="6895" width="13" style="91" customWidth="1"/>
    <col min="6896" max="6896" width="11.42578125" style="91"/>
    <col min="6897" max="6897" width="21.42578125" style="91" customWidth="1"/>
    <col min="6898" max="6898" width="11.42578125" style="91"/>
    <col min="6899" max="6899" width="13.28515625" style="91" customWidth="1"/>
    <col min="6900" max="7150" width="11.42578125" style="91"/>
    <col min="7151" max="7151" width="13" style="91" customWidth="1"/>
    <col min="7152" max="7152" width="11.42578125" style="91"/>
    <col min="7153" max="7153" width="21.42578125" style="91" customWidth="1"/>
    <col min="7154" max="7154" width="11.42578125" style="91"/>
    <col min="7155" max="7155" width="13.28515625" style="91" customWidth="1"/>
    <col min="7156" max="7406" width="11.42578125" style="91"/>
    <col min="7407" max="7407" width="13" style="91" customWidth="1"/>
    <col min="7408" max="7408" width="11.42578125" style="91"/>
    <col min="7409" max="7409" width="21.42578125" style="91" customWidth="1"/>
    <col min="7410" max="7410" width="11.42578125" style="91"/>
    <col min="7411" max="7411" width="13.28515625" style="91" customWidth="1"/>
    <col min="7412" max="7662" width="11.42578125" style="91"/>
    <col min="7663" max="7663" width="13" style="91" customWidth="1"/>
    <col min="7664" max="7664" width="11.42578125" style="91"/>
    <col min="7665" max="7665" width="21.42578125" style="91" customWidth="1"/>
    <col min="7666" max="7666" width="11.42578125" style="91"/>
    <col min="7667" max="7667" width="13.28515625" style="91" customWidth="1"/>
    <col min="7668" max="7918" width="11.42578125" style="91"/>
    <col min="7919" max="7919" width="13" style="91" customWidth="1"/>
    <col min="7920" max="7920" width="11.42578125" style="91"/>
    <col min="7921" max="7921" width="21.42578125" style="91" customWidth="1"/>
    <col min="7922" max="7922" width="11.42578125" style="91"/>
    <col min="7923" max="7923" width="13.28515625" style="91" customWidth="1"/>
    <col min="7924" max="8174" width="11.42578125" style="91"/>
    <col min="8175" max="8175" width="13" style="91" customWidth="1"/>
    <col min="8176" max="8176" width="11.42578125" style="91"/>
    <col min="8177" max="8177" width="21.42578125" style="91" customWidth="1"/>
    <col min="8178" max="8178" width="11.42578125" style="91"/>
    <col min="8179" max="8179" width="13.28515625" style="91" customWidth="1"/>
    <col min="8180" max="8430" width="11.42578125" style="91"/>
    <col min="8431" max="8431" width="13" style="91" customWidth="1"/>
    <col min="8432" max="8432" width="11.42578125" style="91"/>
    <col min="8433" max="8433" width="21.42578125" style="91" customWidth="1"/>
    <col min="8434" max="8434" width="11.42578125" style="91"/>
    <col min="8435" max="8435" width="13.28515625" style="91" customWidth="1"/>
    <col min="8436" max="8686" width="11.42578125" style="91"/>
    <col min="8687" max="8687" width="13" style="91" customWidth="1"/>
    <col min="8688" max="8688" width="11.42578125" style="91"/>
    <col min="8689" max="8689" width="21.42578125" style="91" customWidth="1"/>
    <col min="8690" max="8690" width="11.42578125" style="91"/>
    <col min="8691" max="8691" width="13.28515625" style="91" customWidth="1"/>
    <col min="8692" max="8942" width="11.42578125" style="91"/>
    <col min="8943" max="8943" width="13" style="91" customWidth="1"/>
    <col min="8944" max="8944" width="11.42578125" style="91"/>
    <col min="8945" max="8945" width="21.42578125" style="91" customWidth="1"/>
    <col min="8946" max="8946" width="11.42578125" style="91"/>
    <col min="8947" max="8947" width="13.28515625" style="91" customWidth="1"/>
    <col min="8948" max="9198" width="11.42578125" style="91"/>
    <col min="9199" max="9199" width="13" style="91" customWidth="1"/>
    <col min="9200" max="9200" width="11.42578125" style="91"/>
    <col min="9201" max="9201" width="21.42578125" style="91" customWidth="1"/>
    <col min="9202" max="9202" width="11.42578125" style="91"/>
    <col min="9203" max="9203" width="13.28515625" style="91" customWidth="1"/>
    <col min="9204" max="9454" width="11.42578125" style="91"/>
    <col min="9455" max="9455" width="13" style="91" customWidth="1"/>
    <col min="9456" max="9456" width="11.42578125" style="91"/>
    <col min="9457" max="9457" width="21.42578125" style="91" customWidth="1"/>
    <col min="9458" max="9458" width="11.42578125" style="91"/>
    <col min="9459" max="9459" width="13.28515625" style="91" customWidth="1"/>
    <col min="9460" max="9710" width="11.42578125" style="91"/>
    <col min="9711" max="9711" width="13" style="91" customWidth="1"/>
    <col min="9712" max="9712" width="11.42578125" style="91"/>
    <col min="9713" max="9713" width="21.42578125" style="91" customWidth="1"/>
    <col min="9714" max="9714" width="11.42578125" style="91"/>
    <col min="9715" max="9715" width="13.28515625" style="91" customWidth="1"/>
    <col min="9716" max="9966" width="11.42578125" style="91"/>
    <col min="9967" max="9967" width="13" style="91" customWidth="1"/>
    <col min="9968" max="9968" width="11.42578125" style="91"/>
    <col min="9969" max="9969" width="21.42578125" style="91" customWidth="1"/>
    <col min="9970" max="9970" width="11.42578125" style="91"/>
    <col min="9971" max="9971" width="13.28515625" style="91" customWidth="1"/>
    <col min="9972" max="10222" width="11.42578125" style="91"/>
    <col min="10223" max="10223" width="13" style="91" customWidth="1"/>
    <col min="10224" max="10224" width="11.42578125" style="91"/>
    <col min="10225" max="10225" width="21.42578125" style="91" customWidth="1"/>
    <col min="10226" max="10226" width="11.42578125" style="91"/>
    <col min="10227" max="10227" width="13.28515625" style="91" customWidth="1"/>
    <col min="10228" max="10478" width="11.42578125" style="91"/>
    <col min="10479" max="10479" width="13" style="91" customWidth="1"/>
    <col min="10480" max="10480" width="11.42578125" style="91"/>
    <col min="10481" max="10481" width="21.42578125" style="91" customWidth="1"/>
    <col min="10482" max="10482" width="11.42578125" style="91"/>
    <col min="10483" max="10483" width="13.28515625" style="91" customWidth="1"/>
    <col min="10484" max="10734" width="11.42578125" style="91"/>
    <col min="10735" max="10735" width="13" style="91" customWidth="1"/>
    <col min="10736" max="10736" width="11.42578125" style="91"/>
    <col min="10737" max="10737" width="21.42578125" style="91" customWidth="1"/>
    <col min="10738" max="10738" width="11.42578125" style="91"/>
    <col min="10739" max="10739" width="13.28515625" style="91" customWidth="1"/>
    <col min="10740" max="10990" width="11.42578125" style="91"/>
    <col min="10991" max="10991" width="13" style="91" customWidth="1"/>
    <col min="10992" max="10992" width="11.42578125" style="91"/>
    <col min="10993" max="10993" width="21.42578125" style="91" customWidth="1"/>
    <col min="10994" max="10994" width="11.42578125" style="91"/>
    <col min="10995" max="10995" width="13.28515625" style="91" customWidth="1"/>
    <col min="10996" max="11246" width="11.42578125" style="91"/>
    <col min="11247" max="11247" width="13" style="91" customWidth="1"/>
    <col min="11248" max="11248" width="11.42578125" style="91"/>
    <col min="11249" max="11249" width="21.42578125" style="91" customWidth="1"/>
    <col min="11250" max="11250" width="11.42578125" style="91"/>
    <col min="11251" max="11251" width="13.28515625" style="91" customWidth="1"/>
    <col min="11252" max="11502" width="11.42578125" style="91"/>
    <col min="11503" max="11503" width="13" style="91" customWidth="1"/>
    <col min="11504" max="11504" width="11.42578125" style="91"/>
    <col min="11505" max="11505" width="21.42578125" style="91" customWidth="1"/>
    <col min="11506" max="11506" width="11.42578125" style="91"/>
    <col min="11507" max="11507" width="13.28515625" style="91" customWidth="1"/>
    <col min="11508" max="11758" width="11.42578125" style="91"/>
    <col min="11759" max="11759" width="13" style="91" customWidth="1"/>
    <col min="11760" max="11760" width="11.42578125" style="91"/>
    <col min="11761" max="11761" width="21.42578125" style="91" customWidth="1"/>
    <col min="11762" max="11762" width="11.42578125" style="91"/>
    <col min="11763" max="11763" width="13.28515625" style="91" customWidth="1"/>
    <col min="11764" max="12014" width="11.42578125" style="91"/>
    <col min="12015" max="12015" width="13" style="91" customWidth="1"/>
    <col min="12016" max="12016" width="11.42578125" style="91"/>
    <col min="12017" max="12017" width="21.42578125" style="91" customWidth="1"/>
    <col min="12018" max="12018" width="11.42578125" style="91"/>
    <col min="12019" max="12019" width="13.28515625" style="91" customWidth="1"/>
    <col min="12020" max="12270" width="11.42578125" style="91"/>
    <col min="12271" max="12271" width="13" style="91" customWidth="1"/>
    <col min="12272" max="12272" width="11.42578125" style="91"/>
    <col min="12273" max="12273" width="21.42578125" style="91" customWidth="1"/>
    <col min="12274" max="12274" width="11.42578125" style="91"/>
    <col min="12275" max="12275" width="13.28515625" style="91" customWidth="1"/>
    <col min="12276" max="12526" width="11.42578125" style="91"/>
    <col min="12527" max="12527" width="13" style="91" customWidth="1"/>
    <col min="12528" max="12528" width="11.42578125" style="91"/>
    <col min="12529" max="12529" width="21.42578125" style="91" customWidth="1"/>
    <col min="12530" max="12530" width="11.42578125" style="91"/>
    <col min="12531" max="12531" width="13.28515625" style="91" customWidth="1"/>
    <col min="12532" max="12782" width="11.42578125" style="91"/>
    <col min="12783" max="12783" width="13" style="91" customWidth="1"/>
    <col min="12784" max="12784" width="11.42578125" style="91"/>
    <col min="12785" max="12785" width="21.42578125" style="91" customWidth="1"/>
    <col min="12786" max="12786" width="11.42578125" style="91"/>
    <col min="12787" max="12787" width="13.28515625" style="91" customWidth="1"/>
    <col min="12788" max="13038" width="11.42578125" style="91"/>
    <col min="13039" max="13039" width="13" style="91" customWidth="1"/>
    <col min="13040" max="13040" width="11.42578125" style="91"/>
    <col min="13041" max="13041" width="21.42578125" style="91" customWidth="1"/>
    <col min="13042" max="13042" width="11.42578125" style="91"/>
    <col min="13043" max="13043" width="13.28515625" style="91" customWidth="1"/>
    <col min="13044" max="13294" width="11.42578125" style="91"/>
    <col min="13295" max="13295" width="13" style="91" customWidth="1"/>
    <col min="13296" max="13296" width="11.42578125" style="91"/>
    <col min="13297" max="13297" width="21.42578125" style="91" customWidth="1"/>
    <col min="13298" max="13298" width="11.42578125" style="91"/>
    <col min="13299" max="13299" width="13.28515625" style="91" customWidth="1"/>
    <col min="13300" max="13550" width="11.42578125" style="91"/>
    <col min="13551" max="13551" width="13" style="91" customWidth="1"/>
    <col min="13552" max="13552" width="11.42578125" style="91"/>
    <col min="13553" max="13553" width="21.42578125" style="91" customWidth="1"/>
    <col min="13554" max="13554" width="11.42578125" style="91"/>
    <col min="13555" max="13555" width="13.28515625" style="91" customWidth="1"/>
    <col min="13556" max="13806" width="11.42578125" style="91"/>
    <col min="13807" max="13807" width="13" style="91" customWidth="1"/>
    <col min="13808" max="13808" width="11.42578125" style="91"/>
    <col min="13809" max="13809" width="21.42578125" style="91" customWidth="1"/>
    <col min="13810" max="13810" width="11.42578125" style="91"/>
    <col min="13811" max="13811" width="13.28515625" style="91" customWidth="1"/>
    <col min="13812" max="14062" width="11.42578125" style="91"/>
    <col min="14063" max="14063" width="13" style="91" customWidth="1"/>
    <col min="14064" max="14064" width="11.42578125" style="91"/>
    <col min="14065" max="14065" width="21.42578125" style="91" customWidth="1"/>
    <col min="14066" max="14066" width="11.42578125" style="91"/>
    <col min="14067" max="14067" width="13.28515625" style="91" customWidth="1"/>
    <col min="14068" max="14318" width="11.42578125" style="91"/>
    <col min="14319" max="14319" width="13" style="91" customWidth="1"/>
    <col min="14320" max="14320" width="11.42578125" style="91"/>
    <col min="14321" max="14321" width="21.42578125" style="91" customWidth="1"/>
    <col min="14322" max="14322" width="11.42578125" style="91"/>
    <col min="14323" max="14323" width="13.28515625" style="91" customWidth="1"/>
    <col min="14324" max="14574" width="11.42578125" style="91"/>
    <col min="14575" max="14575" width="13" style="91" customWidth="1"/>
    <col min="14576" max="14576" width="11.42578125" style="91"/>
    <col min="14577" max="14577" width="21.42578125" style="91" customWidth="1"/>
    <col min="14578" max="14578" width="11.42578125" style="91"/>
    <col min="14579" max="14579" width="13.28515625" style="91" customWidth="1"/>
    <col min="14580" max="14830" width="11.42578125" style="91"/>
    <col min="14831" max="14831" width="13" style="91" customWidth="1"/>
    <col min="14832" max="14832" width="11.42578125" style="91"/>
    <col min="14833" max="14833" width="21.42578125" style="91" customWidth="1"/>
    <col min="14834" max="14834" width="11.42578125" style="91"/>
    <col min="14835" max="14835" width="13.28515625" style="91" customWidth="1"/>
    <col min="14836" max="15086" width="11.42578125" style="91"/>
    <col min="15087" max="15087" width="13" style="91" customWidth="1"/>
    <col min="15088" max="15088" width="11.42578125" style="91"/>
    <col min="15089" max="15089" width="21.42578125" style="91" customWidth="1"/>
    <col min="15090" max="15090" width="11.42578125" style="91"/>
    <col min="15091" max="15091" width="13.28515625" style="91" customWidth="1"/>
    <col min="15092" max="15342" width="11.42578125" style="91"/>
    <col min="15343" max="15343" width="13" style="91" customWidth="1"/>
    <col min="15344" max="15344" width="11.42578125" style="91"/>
    <col min="15345" max="15345" width="21.42578125" style="91" customWidth="1"/>
    <col min="15346" max="15346" width="11.42578125" style="91"/>
    <col min="15347" max="15347" width="13.28515625" style="91" customWidth="1"/>
    <col min="15348" max="15598" width="11.42578125" style="91"/>
    <col min="15599" max="15599" width="13" style="91" customWidth="1"/>
    <col min="15600" max="15600" width="11.42578125" style="91"/>
    <col min="15601" max="15601" width="21.42578125" style="91" customWidth="1"/>
    <col min="15602" max="15602" width="11.42578125" style="91"/>
    <col min="15603" max="15603" width="13.28515625" style="91" customWidth="1"/>
    <col min="15604" max="15854" width="11.42578125" style="91"/>
    <col min="15855" max="15855" width="13" style="91" customWidth="1"/>
    <col min="15856" max="15856" width="11.42578125" style="91"/>
    <col min="15857" max="15857" width="21.42578125" style="91" customWidth="1"/>
    <col min="15858" max="15858" width="11.42578125" style="91"/>
    <col min="15859" max="15859" width="13.28515625" style="91" customWidth="1"/>
    <col min="15860" max="16110" width="11.42578125" style="91"/>
    <col min="16111" max="16111" width="13" style="91" customWidth="1"/>
    <col min="16112" max="16112" width="11.42578125" style="91"/>
    <col min="16113" max="16113" width="21.42578125" style="91" customWidth="1"/>
    <col min="16114" max="16114" width="11.42578125" style="91"/>
    <col min="16115" max="16115" width="13.28515625" style="91" customWidth="1"/>
    <col min="16116" max="16384" width="11.42578125" style="91"/>
  </cols>
  <sheetData>
    <row r="2" spans="2:8">
      <c r="B2" s="92"/>
      <c r="C2" s="92"/>
      <c r="D2" s="92"/>
      <c r="E2" s="92"/>
      <c r="F2" s="92"/>
      <c r="G2" s="92"/>
      <c r="H2" s="92"/>
    </row>
    <row r="3" spans="2:8">
      <c r="B3" s="92"/>
      <c r="C3" s="92"/>
      <c r="D3" s="92"/>
      <c r="E3" s="92"/>
      <c r="F3" s="92"/>
      <c r="G3" s="92"/>
      <c r="H3" s="92"/>
    </row>
    <row r="4" spans="2:8">
      <c r="B4" s="93"/>
      <c r="C4" s="94"/>
      <c r="D4" s="94"/>
      <c r="E4" s="94"/>
      <c r="F4" s="94"/>
      <c r="G4" s="94"/>
      <c r="H4" s="95"/>
    </row>
    <row r="5" spans="2:8">
      <c r="B5" s="96"/>
      <c r="C5" s="97"/>
      <c r="D5" s="97"/>
      <c r="E5" s="97"/>
      <c r="F5" s="97"/>
      <c r="G5" s="97"/>
      <c r="H5" s="98"/>
    </row>
    <row r="6" spans="2:8">
      <c r="B6" s="96"/>
      <c r="C6" s="90"/>
      <c r="D6" s="1080" t="s">
        <v>461</v>
      </c>
      <c r="E6" s="1080"/>
      <c r="F6" s="1080"/>
      <c r="G6" s="97"/>
      <c r="H6" s="99"/>
    </row>
    <row r="7" spans="2:8">
      <c r="B7" s="96"/>
      <c r="C7" s="97"/>
      <c r="D7" s="97"/>
      <c r="E7" s="100"/>
      <c r="F7" s="97"/>
      <c r="G7" s="100"/>
      <c r="H7" s="99"/>
    </row>
    <row r="8" spans="2:8" ht="45">
      <c r="B8" s="96"/>
      <c r="C8" s="97"/>
      <c r="D8" s="97"/>
      <c r="E8" s="101" t="s">
        <v>462</v>
      </c>
      <c r="F8" s="97"/>
      <c r="G8" s="97"/>
      <c r="H8" s="98"/>
    </row>
    <row r="9" spans="2:8">
      <c r="B9" s="96"/>
      <c r="C9" s="97"/>
      <c r="D9" s="97"/>
      <c r="E9" s="102"/>
      <c r="F9" s="97"/>
      <c r="G9" s="97"/>
      <c r="H9" s="98"/>
    </row>
    <row r="10" spans="2:8" ht="60">
      <c r="B10" s="96"/>
      <c r="C10" s="97"/>
      <c r="D10" s="97"/>
      <c r="E10" s="101" t="s">
        <v>463</v>
      </c>
      <c r="F10" s="97"/>
      <c r="G10" s="97"/>
      <c r="H10" s="98"/>
    </row>
    <row r="11" spans="2:8">
      <c r="B11" s="96"/>
      <c r="C11" s="97"/>
      <c r="D11" s="97"/>
      <c r="E11" s="102"/>
      <c r="F11" s="97"/>
      <c r="G11" s="97"/>
      <c r="H11" s="98"/>
    </row>
    <row r="12" spans="2:8">
      <c r="B12" s="96"/>
      <c r="C12" s="103">
        <v>1</v>
      </c>
      <c r="D12" s="97"/>
      <c r="E12" s="104">
        <v>2</v>
      </c>
      <c r="F12" s="97"/>
      <c r="G12" s="105">
        <v>3</v>
      </c>
      <c r="H12" s="98"/>
    </row>
    <row r="13" spans="2:8">
      <c r="B13" s="96"/>
      <c r="C13" s="100"/>
      <c r="D13" s="97"/>
      <c r="E13" s="100"/>
      <c r="F13" s="97"/>
      <c r="G13" s="100"/>
      <c r="H13" s="98"/>
    </row>
    <row r="14" spans="2:8" ht="45">
      <c r="B14" s="96"/>
      <c r="C14" s="101" t="s">
        <v>464</v>
      </c>
      <c r="D14" s="97"/>
      <c r="E14" s="101" t="s">
        <v>465</v>
      </c>
      <c r="F14" s="97"/>
      <c r="G14" s="101" t="s">
        <v>466</v>
      </c>
      <c r="H14" s="98"/>
    </row>
    <row r="15" spans="2:8">
      <c r="B15" s="96"/>
      <c r="C15" s="97"/>
      <c r="D15" s="97"/>
      <c r="E15" s="97"/>
      <c r="F15" s="97"/>
      <c r="G15" s="97"/>
      <c r="H15" s="98"/>
    </row>
    <row r="16" spans="2:8" ht="30">
      <c r="B16" s="96"/>
      <c r="C16" s="97"/>
      <c r="D16" s="97"/>
      <c r="E16" s="106" t="s">
        <v>467</v>
      </c>
      <c r="F16" s="97"/>
      <c r="G16" s="97"/>
      <c r="H16" s="98"/>
    </row>
    <row r="17" spans="2:8">
      <c r="B17" s="96"/>
      <c r="C17" s="107" t="s">
        <v>68</v>
      </c>
      <c r="D17" s="97"/>
      <c r="E17" s="97"/>
      <c r="F17" s="97"/>
      <c r="G17" s="108" t="s">
        <v>69</v>
      </c>
      <c r="H17" s="98"/>
    </row>
    <row r="18" spans="2:8" ht="30">
      <c r="B18" s="96"/>
      <c r="C18" s="97"/>
      <c r="D18" s="97"/>
      <c r="E18" s="106" t="s">
        <v>468</v>
      </c>
      <c r="F18" s="97"/>
      <c r="G18" s="97"/>
      <c r="H18" s="98"/>
    </row>
    <row r="19" spans="2:8">
      <c r="B19" s="96"/>
      <c r="C19" s="97"/>
      <c r="D19" s="97"/>
      <c r="E19" s="109"/>
      <c r="F19" s="97"/>
      <c r="G19" s="97"/>
      <c r="H19" s="98"/>
    </row>
    <row r="20" spans="2:8">
      <c r="B20" s="96"/>
      <c r="C20" s="97"/>
      <c r="D20" s="97"/>
      <c r="E20" s="97"/>
      <c r="F20" s="97"/>
      <c r="G20" s="97"/>
      <c r="H20" s="98"/>
    </row>
    <row r="21" spans="2:8" ht="30">
      <c r="B21" s="96"/>
      <c r="C21" s="110" t="s">
        <v>469</v>
      </c>
      <c r="D21" s="97"/>
      <c r="E21" s="106" t="s">
        <v>470</v>
      </c>
      <c r="F21" s="97"/>
      <c r="G21" s="111" t="s">
        <v>471</v>
      </c>
      <c r="H21" s="98"/>
    </row>
    <row r="22" spans="2:8">
      <c r="B22" s="96"/>
      <c r="C22" s="97"/>
      <c r="D22" s="97"/>
      <c r="E22" s="97"/>
      <c r="F22" s="97"/>
      <c r="G22" s="97"/>
      <c r="H22" s="98"/>
    </row>
    <row r="23" spans="2:8" ht="105">
      <c r="B23" s="96"/>
      <c r="C23" s="106" t="s">
        <v>472</v>
      </c>
      <c r="D23" s="112"/>
      <c r="E23" s="106" t="s">
        <v>473</v>
      </c>
      <c r="F23" s="112"/>
      <c r="G23" s="113" t="s">
        <v>474</v>
      </c>
      <c r="H23" s="98"/>
    </row>
    <row r="24" spans="2:8">
      <c r="B24" s="114"/>
      <c r="C24" s="115"/>
      <c r="D24" s="115"/>
      <c r="E24" s="115"/>
      <c r="F24" s="115"/>
      <c r="G24" s="115"/>
      <c r="H24" s="116"/>
    </row>
    <row r="26" spans="2:8" ht="29.25" customHeight="1">
      <c r="B26" s="117" t="s">
        <v>475</v>
      </c>
      <c r="C26" s="1081" t="s">
        <v>476</v>
      </c>
      <c r="D26" s="1082"/>
      <c r="E26" s="1082"/>
      <c r="F26" s="1082"/>
      <c r="G26" s="1082"/>
      <c r="H26" s="1083"/>
    </row>
    <row r="27" spans="2:8" s="90" customFormat="1"/>
    <row r="28" spans="2:8" s="90" customFormat="1"/>
    <row r="29" spans="2:8" s="90" customFormat="1"/>
    <row r="30" spans="2:8" s="90" customFormat="1"/>
    <row r="31" spans="2:8" s="90" customFormat="1"/>
    <row r="32" spans="2:8" s="90" customFormat="1"/>
    <row r="33" s="90" customFormat="1"/>
    <row r="34" s="90" customFormat="1"/>
    <row r="35" s="90" customFormat="1"/>
    <row r="36" s="90" customFormat="1"/>
    <row r="37" s="90" customFormat="1"/>
    <row r="38" s="90" customFormat="1"/>
    <row r="39" s="90" customFormat="1"/>
    <row r="40" s="90" customFormat="1"/>
    <row r="41" s="90" customFormat="1"/>
    <row r="42" s="90" customFormat="1"/>
    <row r="43" s="90" customFormat="1"/>
    <row r="44" s="90" customFormat="1"/>
    <row r="45" s="90" customFormat="1"/>
    <row r="46" s="90" customFormat="1"/>
    <row r="47" s="90" customFormat="1"/>
    <row r="48" s="90" customFormat="1"/>
    <row r="49" s="90" customFormat="1"/>
    <row r="50" s="90" customFormat="1"/>
    <row r="51" s="90" customFormat="1"/>
    <row r="52" s="90" customFormat="1"/>
    <row r="53" s="90" customFormat="1"/>
    <row r="54" s="90" customFormat="1"/>
    <row r="55" s="90" customFormat="1"/>
    <row r="56" s="90" customFormat="1"/>
    <row r="57" s="90" customFormat="1"/>
    <row r="58" s="90" customFormat="1"/>
    <row r="59" s="90" customFormat="1"/>
    <row r="60" s="90" customFormat="1"/>
    <row r="61" s="90" customFormat="1"/>
    <row r="62" s="90" customFormat="1"/>
    <row r="63" s="90" customFormat="1"/>
    <row r="64" s="90" customFormat="1"/>
    <row r="65" s="90" customFormat="1"/>
    <row r="66" s="90" customFormat="1"/>
    <row r="67" s="90" customFormat="1"/>
    <row r="68" s="90" customFormat="1"/>
    <row r="69" s="90" customFormat="1"/>
    <row r="70" s="90" customFormat="1"/>
    <row r="71" s="90" customFormat="1"/>
    <row r="72" s="90" customFormat="1"/>
    <row r="73" s="90" customFormat="1"/>
    <row r="74" s="90" customFormat="1"/>
    <row r="75" s="90" customFormat="1"/>
    <row r="76" s="90" customFormat="1"/>
    <row r="77" s="90" customFormat="1"/>
    <row r="78" s="90" customFormat="1"/>
    <row r="79" s="90" customFormat="1"/>
    <row r="80" s="90" customFormat="1"/>
    <row r="81" s="90" customFormat="1"/>
    <row r="82" s="90" customFormat="1"/>
    <row r="83" s="90" customFormat="1"/>
    <row r="84" s="90" customFormat="1"/>
    <row r="85" s="90" customFormat="1"/>
    <row r="86" s="90" customFormat="1"/>
    <row r="87" s="90" customFormat="1"/>
    <row r="88" s="90" customFormat="1"/>
    <row r="89" s="90" customFormat="1"/>
    <row r="90" s="90" customFormat="1"/>
    <row r="91" s="90" customFormat="1"/>
    <row r="92" s="90" customFormat="1"/>
    <row r="93" s="90" customFormat="1"/>
    <row r="94" s="90" customFormat="1"/>
    <row r="95" s="90" customFormat="1"/>
    <row r="96" s="90" customFormat="1"/>
    <row r="97" s="90" customFormat="1"/>
    <row r="98" s="90" customFormat="1"/>
    <row r="99" s="90" customFormat="1"/>
    <row r="100" s="90" customFormat="1"/>
    <row r="101" s="90" customFormat="1"/>
    <row r="102" s="90" customFormat="1"/>
    <row r="103" s="90" customFormat="1"/>
    <row r="104" s="90" customFormat="1"/>
    <row r="105" s="90" customFormat="1"/>
    <row r="106" s="90" customFormat="1"/>
    <row r="107" s="90" customFormat="1"/>
    <row r="108" s="90" customFormat="1"/>
    <row r="109" s="90" customFormat="1"/>
    <row r="110" s="90" customFormat="1"/>
    <row r="111" s="90" customFormat="1"/>
    <row r="112" s="90" customFormat="1"/>
    <row r="113" s="90" customFormat="1"/>
    <row r="114" s="90" customFormat="1"/>
    <row r="115" s="90" customFormat="1"/>
    <row r="116" s="90" customFormat="1"/>
    <row r="117" s="90" customFormat="1"/>
    <row r="118" s="90" customFormat="1"/>
    <row r="119" s="90" customFormat="1"/>
    <row r="120" s="90" customFormat="1"/>
    <row r="121" s="90" customFormat="1"/>
    <row r="122" s="90" customFormat="1"/>
    <row r="123" s="90" customFormat="1"/>
    <row r="124" s="90" customFormat="1"/>
    <row r="125" s="90" customFormat="1"/>
    <row r="126" s="90" customFormat="1"/>
    <row r="127" s="90" customFormat="1"/>
    <row r="128" s="90" customFormat="1"/>
    <row r="129" s="90" customFormat="1"/>
    <row r="130" s="90" customFormat="1"/>
    <row r="131" s="90" customFormat="1"/>
    <row r="132" s="90" customFormat="1"/>
    <row r="133" s="90" customFormat="1"/>
    <row r="134" s="90" customFormat="1"/>
    <row r="135" s="90" customFormat="1"/>
    <row r="136" s="90" customFormat="1"/>
    <row r="137" s="90" customFormat="1"/>
    <row r="138" s="90" customFormat="1"/>
    <row r="139" s="90" customFormat="1"/>
    <row r="140" s="90" customFormat="1"/>
    <row r="141" s="90" customFormat="1"/>
    <row r="142" s="90" customFormat="1"/>
    <row r="143" s="90" customFormat="1"/>
    <row r="144" s="90" customFormat="1"/>
    <row r="145" s="90" customFormat="1"/>
    <row r="146" s="90" customFormat="1"/>
    <row r="147" s="90" customFormat="1"/>
    <row r="148" s="90" customFormat="1"/>
    <row r="149" s="90" customFormat="1"/>
    <row r="150" s="90" customFormat="1"/>
    <row r="151" s="90" customFormat="1"/>
    <row r="152" s="90" customFormat="1"/>
    <row r="153" s="90" customFormat="1"/>
    <row r="154" s="90" customFormat="1"/>
    <row r="155" s="90" customFormat="1"/>
    <row r="156" s="90" customFormat="1"/>
    <row r="157" s="90" customFormat="1"/>
    <row r="158" s="90" customFormat="1"/>
    <row r="159" s="90" customFormat="1"/>
    <row r="160" s="90" customFormat="1"/>
    <row r="161" s="90" customFormat="1"/>
    <row r="162" s="90" customFormat="1"/>
    <row r="163" s="90" customFormat="1"/>
    <row r="164" s="90" customFormat="1"/>
    <row r="165" s="90" customFormat="1"/>
    <row r="166" s="90" customFormat="1"/>
    <row r="167" s="90" customFormat="1"/>
    <row r="168" s="90" customFormat="1"/>
    <row r="169" s="90" customFormat="1"/>
    <row r="170" s="90" customFormat="1"/>
    <row r="171" s="90" customFormat="1"/>
    <row r="172" s="90" customFormat="1"/>
    <row r="173" s="90" customFormat="1"/>
    <row r="174" s="90" customFormat="1"/>
    <row r="175" s="90" customFormat="1"/>
    <row r="176" s="90" customFormat="1"/>
    <row r="177" s="90" customFormat="1"/>
    <row r="178" s="90" customFormat="1"/>
    <row r="179" s="90" customFormat="1"/>
    <row r="180" s="90" customFormat="1"/>
    <row r="181" s="90" customFormat="1"/>
    <row r="182" s="90" customFormat="1"/>
    <row r="183" s="90" customFormat="1"/>
    <row r="184" s="90" customFormat="1"/>
    <row r="185" s="90" customFormat="1"/>
    <row r="186" s="90" customFormat="1"/>
    <row r="187" s="90" customFormat="1"/>
    <row r="188" s="90" customFormat="1"/>
    <row r="189" s="90" customFormat="1"/>
    <row r="190" s="90" customFormat="1"/>
    <row r="191" s="90" customFormat="1"/>
    <row r="192" s="90" customFormat="1"/>
    <row r="193" s="90" customFormat="1"/>
    <row r="194" s="90" customFormat="1"/>
    <row r="195" s="90" customFormat="1"/>
    <row r="196" s="90" customFormat="1"/>
    <row r="197" s="90" customFormat="1"/>
    <row r="198" s="90" customFormat="1"/>
    <row r="199" s="90" customFormat="1"/>
    <row r="200" s="90" customFormat="1"/>
    <row r="201" s="90" customFormat="1"/>
    <row r="202" s="90" customFormat="1"/>
    <row r="203" s="90" customFormat="1"/>
    <row r="204" s="90" customFormat="1"/>
    <row r="205" s="90" customFormat="1"/>
    <row r="206" s="90" customFormat="1"/>
    <row r="207" s="90" customFormat="1"/>
    <row r="208" s="90" customFormat="1"/>
    <row r="209" s="90" customFormat="1"/>
    <row r="210" s="90" customFormat="1"/>
    <row r="211" s="90" customFormat="1"/>
    <row r="212" s="90" customFormat="1"/>
    <row r="213" s="90" customFormat="1"/>
    <row r="214" s="90" customFormat="1"/>
    <row r="215" s="90" customFormat="1"/>
    <row r="216" s="90" customFormat="1"/>
    <row r="217" s="90" customFormat="1"/>
    <row r="218" s="90" customFormat="1"/>
    <row r="219" s="90" customFormat="1"/>
    <row r="220" s="90" customFormat="1"/>
    <row r="221" s="90" customFormat="1"/>
    <row r="222" s="90" customFormat="1"/>
    <row r="223" s="90" customFormat="1"/>
    <row r="224" s="90" customFormat="1"/>
    <row r="225" s="90" customFormat="1"/>
    <row r="226" s="90" customFormat="1"/>
    <row r="227" s="90" customFormat="1"/>
    <row r="228" s="90" customFormat="1"/>
    <row r="229" s="90" customFormat="1"/>
    <row r="230" s="90" customFormat="1"/>
    <row r="231" s="90" customFormat="1"/>
    <row r="232" s="90" customFormat="1"/>
    <row r="233" s="90" customFormat="1"/>
    <row r="234" s="90" customFormat="1"/>
    <row r="235" s="90" customFormat="1"/>
    <row r="236" s="90" customFormat="1"/>
    <row r="237" s="90" customFormat="1"/>
    <row r="238" s="90" customFormat="1"/>
    <row r="239" s="90" customFormat="1"/>
    <row r="240" s="90" customFormat="1"/>
    <row r="241" s="90" customFormat="1"/>
    <row r="242" s="90" customFormat="1"/>
    <row r="243" s="90" customFormat="1"/>
    <row r="244" s="90" customFormat="1"/>
    <row r="245" s="90" customFormat="1"/>
    <row r="246" s="90" customFormat="1"/>
    <row r="247" s="90" customFormat="1"/>
    <row r="248" s="90" customFormat="1"/>
    <row r="249" s="90" customFormat="1"/>
    <row r="250" s="90" customFormat="1"/>
    <row r="251" s="90" customFormat="1"/>
    <row r="252" s="90" customFormat="1"/>
    <row r="253" s="90" customFormat="1"/>
    <row r="254" s="90" customFormat="1"/>
    <row r="255" s="90" customFormat="1"/>
    <row r="256" s="90" customFormat="1"/>
    <row r="257" s="90" customFormat="1"/>
    <row r="258" s="90" customFormat="1"/>
    <row r="259" s="90" customFormat="1"/>
    <row r="260" s="90" customFormat="1"/>
    <row r="261" s="90" customFormat="1"/>
    <row r="262" s="90" customFormat="1"/>
    <row r="263" s="90" customFormat="1"/>
    <row r="264" s="90" customFormat="1"/>
    <row r="265" s="90" customFormat="1"/>
    <row r="266" s="90" customFormat="1"/>
    <row r="267" s="90" customFormat="1"/>
    <row r="268" s="90" customFormat="1"/>
    <row r="269" s="90" customFormat="1"/>
    <row r="270" s="90" customFormat="1"/>
    <row r="271" s="90" customFormat="1"/>
    <row r="272" s="90" customFormat="1"/>
    <row r="273" s="90" customFormat="1"/>
    <row r="274" s="90" customFormat="1"/>
    <row r="275" s="90" customFormat="1"/>
    <row r="276" s="90" customFormat="1"/>
    <row r="277" s="90" customFormat="1"/>
    <row r="278" s="90" customFormat="1"/>
    <row r="279" s="90" customFormat="1"/>
    <row r="280" s="90" customFormat="1"/>
    <row r="281" s="90" customFormat="1"/>
    <row r="282" s="90" customFormat="1"/>
    <row r="283" s="90" customFormat="1"/>
    <row r="284" s="90" customFormat="1"/>
    <row r="285" s="90" customFormat="1"/>
    <row r="286" s="90" customFormat="1"/>
    <row r="287" s="90" customFormat="1"/>
    <row r="288" s="90" customFormat="1"/>
    <row r="289" s="90" customFormat="1"/>
    <row r="290" s="90" customFormat="1"/>
    <row r="291" s="90" customFormat="1"/>
    <row r="292" s="90" customFormat="1"/>
    <row r="293" s="90" customFormat="1"/>
    <row r="294" s="90" customFormat="1"/>
    <row r="295" s="90" customFormat="1"/>
    <row r="296" s="90" customFormat="1"/>
    <row r="297" s="90" customFormat="1"/>
    <row r="298" s="90" customFormat="1"/>
    <row r="299" s="90" customFormat="1"/>
    <row r="300" s="90" customFormat="1"/>
    <row r="301" s="90" customFormat="1"/>
    <row r="302" s="90" customFormat="1"/>
    <row r="303" s="90" customFormat="1"/>
    <row r="304" s="90" customFormat="1"/>
    <row r="305" s="90" customFormat="1"/>
    <row r="306" s="90" customFormat="1"/>
    <row r="307" s="90" customFormat="1"/>
    <row r="308" s="90" customFormat="1"/>
    <row r="309" s="90" customFormat="1"/>
    <row r="310" s="90" customFormat="1"/>
    <row r="311" s="90" customFormat="1"/>
    <row r="312" s="90" customFormat="1"/>
    <row r="313" s="90" customFormat="1"/>
    <row r="314" s="90" customFormat="1"/>
    <row r="315" s="90" customFormat="1"/>
    <row r="316" s="90" customFormat="1"/>
    <row r="317" s="90" customFormat="1"/>
    <row r="318" s="90" customFormat="1"/>
    <row r="319" s="90" customFormat="1"/>
    <row r="320" s="90" customFormat="1"/>
    <row r="321" s="90" customFormat="1"/>
    <row r="322" s="90" customFormat="1"/>
    <row r="323" s="90" customFormat="1"/>
    <row r="324" s="90" customFormat="1"/>
    <row r="325" s="90" customFormat="1"/>
    <row r="326" s="90" customFormat="1"/>
    <row r="327" s="90" customFormat="1"/>
    <row r="328" s="90" customFormat="1"/>
    <row r="329" s="90" customFormat="1"/>
    <row r="330" s="90" customFormat="1"/>
    <row r="331" s="90" customFormat="1"/>
    <row r="332" s="90" customFormat="1"/>
    <row r="333" s="90" customFormat="1"/>
    <row r="334" s="90" customFormat="1"/>
    <row r="335" s="90" customFormat="1"/>
    <row r="336" s="90" customFormat="1"/>
    <row r="337" s="90" customFormat="1"/>
    <row r="338" s="90" customFormat="1"/>
    <row r="339" s="90" customFormat="1"/>
    <row r="340" s="90" customFormat="1"/>
    <row r="341" s="90" customFormat="1"/>
    <row r="342" s="90" customFormat="1"/>
    <row r="343" s="90" customFormat="1"/>
    <row r="344" s="90" customFormat="1"/>
    <row r="345" s="90" customFormat="1"/>
    <row r="346" s="90" customFormat="1"/>
    <row r="347" s="90" customFormat="1"/>
    <row r="348" s="90" customFormat="1"/>
    <row r="349" s="90" customFormat="1"/>
    <row r="350" s="90" customFormat="1"/>
    <row r="351" s="90" customFormat="1"/>
    <row r="352" s="90" customFormat="1"/>
    <row r="353" s="90" customFormat="1"/>
    <row r="354" s="90" customFormat="1"/>
    <row r="355" s="90" customFormat="1"/>
    <row r="356" s="90" customFormat="1"/>
    <row r="357" s="90" customFormat="1"/>
    <row r="358" s="90" customFormat="1"/>
    <row r="359" s="90" customFormat="1"/>
    <row r="360" s="90" customFormat="1"/>
    <row r="361" s="90" customFormat="1"/>
    <row r="362" s="90" customFormat="1"/>
    <row r="363" s="90" customFormat="1"/>
    <row r="364" s="90" customFormat="1"/>
    <row r="365" s="90" customFormat="1"/>
    <row r="366" s="90" customFormat="1"/>
    <row r="367" s="90" customFormat="1"/>
    <row r="368" s="90" customFormat="1"/>
    <row r="369" s="90" customFormat="1"/>
    <row r="370" s="90" customFormat="1"/>
    <row r="371" s="90" customFormat="1"/>
    <row r="372" s="90" customFormat="1"/>
    <row r="373" s="90" customFormat="1"/>
    <row r="374" s="90" customFormat="1"/>
    <row r="375" s="90" customFormat="1"/>
    <row r="376" s="90" customFormat="1"/>
    <row r="377" s="90" customFormat="1"/>
    <row r="378" s="90" customFormat="1"/>
    <row r="379" s="90" customFormat="1"/>
    <row r="380" s="90" customFormat="1"/>
    <row r="381" s="90" customFormat="1"/>
    <row r="382" s="90" customFormat="1"/>
    <row r="383" s="90" customFormat="1"/>
    <row r="384" s="90" customFormat="1"/>
    <row r="385" s="90" customFormat="1"/>
    <row r="386" s="90" customFormat="1"/>
    <row r="387" s="90" customFormat="1"/>
    <row r="388" s="90" customFormat="1"/>
    <row r="389" s="90" customFormat="1"/>
    <row r="390" s="90" customFormat="1"/>
    <row r="391" s="90" customFormat="1"/>
    <row r="392" s="90" customFormat="1"/>
    <row r="393" s="90" customFormat="1"/>
    <row r="394" s="90" customFormat="1"/>
    <row r="395" s="90" customFormat="1"/>
    <row r="396" s="90" customFormat="1"/>
    <row r="397" s="90" customFormat="1"/>
    <row r="398" s="90" customFormat="1"/>
    <row r="399" s="90" customFormat="1"/>
    <row r="400" s="90" customFormat="1"/>
    <row r="401" s="90" customFormat="1"/>
    <row r="402" s="90" customFormat="1"/>
    <row r="403" s="90" customFormat="1"/>
    <row r="404" s="90" customFormat="1"/>
    <row r="405" s="90" customFormat="1"/>
    <row r="406" s="90" customFormat="1"/>
    <row r="407" s="90" customFormat="1"/>
    <row r="408" s="90" customFormat="1"/>
    <row r="409" s="90" customFormat="1"/>
    <row r="410" s="90" customFormat="1"/>
    <row r="411" s="90" customFormat="1"/>
    <row r="412" s="90" customFormat="1"/>
    <row r="413" s="90" customFormat="1"/>
    <row r="414" s="90" customFormat="1"/>
    <row r="415" s="90" customFormat="1"/>
    <row r="416" s="90" customFormat="1"/>
    <row r="417" s="90" customFormat="1"/>
    <row r="418" s="90" customFormat="1"/>
    <row r="419" s="90" customFormat="1"/>
    <row r="420" s="90" customFormat="1"/>
    <row r="421" s="90" customFormat="1"/>
    <row r="422" s="90" customFormat="1"/>
    <row r="423" s="90" customFormat="1"/>
    <row r="424" s="90" customFormat="1"/>
    <row r="425" s="90" customFormat="1"/>
    <row r="426" s="90" customFormat="1"/>
    <row r="427" s="90" customFormat="1"/>
    <row r="428" s="90" customFormat="1"/>
    <row r="429" s="90" customFormat="1"/>
    <row r="430" s="90" customFormat="1"/>
    <row r="431" s="90" customFormat="1"/>
    <row r="432" s="90" customFormat="1"/>
    <row r="433" s="90" customFormat="1"/>
    <row r="434" s="90" customFormat="1"/>
    <row r="435" s="90" customFormat="1"/>
    <row r="436" s="90" customFormat="1"/>
    <row r="437" s="90" customFormat="1"/>
    <row r="438" s="90" customFormat="1"/>
    <row r="439" s="90" customFormat="1"/>
    <row r="440" s="90" customFormat="1"/>
    <row r="441" s="90" customFormat="1"/>
    <row r="442" s="90" customFormat="1"/>
    <row r="443" s="90" customFormat="1"/>
    <row r="444" s="90" customFormat="1"/>
    <row r="445" s="90" customFormat="1"/>
    <row r="446" s="90" customFormat="1"/>
    <row r="447" s="90" customFormat="1"/>
    <row r="448" s="90" customFormat="1"/>
    <row r="449" s="90" customFormat="1"/>
    <row r="450" s="90" customFormat="1"/>
    <row r="451" s="90" customFormat="1"/>
    <row r="452" s="90" customFormat="1"/>
    <row r="453" s="90" customFormat="1"/>
    <row r="454" s="90" customFormat="1"/>
    <row r="455" s="90" customFormat="1"/>
    <row r="456" s="90" customFormat="1"/>
    <row r="457" s="90" customFormat="1"/>
    <row r="458" s="90" customFormat="1"/>
    <row r="459" s="90" customFormat="1"/>
    <row r="460" s="90" customFormat="1"/>
    <row r="461" s="90" customFormat="1"/>
    <row r="462" s="90" customFormat="1"/>
    <row r="463" s="90" customFormat="1"/>
    <row r="464" s="90" customFormat="1"/>
    <row r="465" s="90" customFormat="1"/>
    <row r="466" s="90" customFormat="1"/>
    <row r="467" s="90" customFormat="1"/>
    <row r="468" s="90" customFormat="1"/>
    <row r="469" s="90" customFormat="1"/>
    <row r="470" s="90" customFormat="1"/>
    <row r="471" s="90" customFormat="1"/>
    <row r="472" s="90" customFormat="1"/>
    <row r="473" s="90" customFormat="1"/>
    <row r="474" s="90" customFormat="1"/>
    <row r="475" s="90" customFormat="1"/>
    <row r="476" s="90" customFormat="1"/>
    <row r="477" s="90" customFormat="1"/>
    <row r="478" s="90" customFormat="1"/>
    <row r="479" s="90" customFormat="1"/>
    <row r="480" s="90" customFormat="1"/>
    <row r="481" s="90" customFormat="1"/>
    <row r="482" s="90" customFormat="1"/>
    <row r="483" s="90" customFormat="1"/>
    <row r="484" s="90" customFormat="1"/>
    <row r="485" s="90" customFormat="1"/>
    <row r="486" s="90" customFormat="1"/>
    <row r="487" s="90" customFormat="1"/>
    <row r="488" s="90" customFormat="1"/>
    <row r="489" s="90" customFormat="1"/>
    <row r="490" s="90" customFormat="1"/>
    <row r="491" s="90" customFormat="1"/>
    <row r="492" s="90" customFormat="1"/>
    <row r="493" s="90" customFormat="1"/>
    <row r="494" s="90" customFormat="1"/>
    <row r="495" s="90" customFormat="1"/>
    <row r="496" s="90" customFormat="1"/>
    <row r="497" s="90" customFormat="1"/>
    <row r="498" s="90" customFormat="1"/>
    <row r="499" s="90" customFormat="1"/>
    <row r="500" s="90" customFormat="1"/>
    <row r="501" s="90" customFormat="1"/>
    <row r="502" s="90" customFormat="1"/>
    <row r="503" s="90" customFormat="1"/>
    <row r="504" s="90" customFormat="1"/>
    <row r="505" s="90" customFormat="1"/>
    <row r="506" s="90" customFormat="1"/>
    <row r="507" s="90" customFormat="1"/>
    <row r="508" s="90" customFormat="1"/>
    <row r="509" s="90" customFormat="1"/>
    <row r="510" s="90" customFormat="1"/>
    <row r="511" s="90" customFormat="1"/>
    <row r="512" s="90" customFormat="1"/>
    <row r="513" s="90" customFormat="1"/>
    <row r="514" s="90" customFormat="1"/>
    <row r="515" s="90" customFormat="1"/>
    <row r="516" s="90" customFormat="1"/>
    <row r="517" s="90" customFormat="1"/>
    <row r="518" s="90" customFormat="1"/>
    <row r="519" s="90" customFormat="1"/>
    <row r="520" s="90" customFormat="1"/>
    <row r="521" s="90" customFormat="1"/>
    <row r="522" s="90" customFormat="1"/>
    <row r="523" s="90" customFormat="1"/>
    <row r="524" s="90" customFormat="1"/>
    <row r="525" s="90" customFormat="1"/>
    <row r="526" s="90" customFormat="1"/>
    <row r="527" s="90" customFormat="1"/>
    <row r="528" s="90" customFormat="1"/>
    <row r="529" s="90" customFormat="1"/>
    <row r="530" s="90" customFormat="1"/>
    <row r="531" s="90" customFormat="1"/>
    <row r="532" s="90" customFormat="1"/>
    <row r="533" s="90" customFormat="1"/>
    <row r="534" s="90" customFormat="1"/>
    <row r="535" s="90" customFormat="1"/>
    <row r="536" s="90" customFormat="1"/>
    <row r="537" s="90" customFormat="1"/>
    <row r="538" s="90" customFormat="1"/>
    <row r="539" s="90" customFormat="1"/>
    <row r="540" s="90" customFormat="1"/>
    <row r="541" s="90" customFormat="1"/>
    <row r="542" s="90" customFormat="1"/>
    <row r="543" s="90" customFormat="1"/>
    <row r="544" s="90" customFormat="1"/>
    <row r="545" s="90" customFormat="1"/>
    <row r="546" s="90" customFormat="1"/>
    <row r="547" s="90" customFormat="1"/>
    <row r="548" s="90" customFormat="1"/>
    <row r="549" s="90" customFormat="1"/>
    <row r="550" s="90" customFormat="1"/>
    <row r="551" s="90" customFormat="1"/>
    <row r="552" s="90" customFormat="1"/>
    <row r="553" s="90" customFormat="1"/>
    <row r="554" s="90" customFormat="1"/>
    <row r="555" s="90" customFormat="1"/>
    <row r="556" s="90" customFormat="1"/>
    <row r="557" s="90" customFormat="1"/>
    <row r="558" s="90" customFormat="1"/>
    <row r="559" s="90" customFormat="1"/>
    <row r="560" s="90" customFormat="1"/>
    <row r="561" s="90" customFormat="1"/>
    <row r="562" s="90" customFormat="1"/>
    <row r="563" s="90" customFormat="1"/>
    <row r="564" s="90" customFormat="1"/>
    <row r="565" s="90" customFormat="1"/>
    <row r="566" s="90" customFormat="1"/>
    <row r="567" s="90" customFormat="1"/>
    <row r="568" s="90" customFormat="1"/>
    <row r="569" s="90" customFormat="1"/>
    <row r="570" s="90" customFormat="1"/>
    <row r="571" s="90" customFormat="1"/>
    <row r="572" s="90" customFormat="1"/>
    <row r="573" s="90" customFormat="1"/>
    <row r="574" s="90" customFormat="1"/>
    <row r="575" s="90" customFormat="1"/>
    <row r="576" s="90" customFormat="1"/>
    <row r="577" s="90" customFormat="1"/>
    <row r="578" s="90" customFormat="1"/>
    <row r="579" s="90" customFormat="1"/>
    <row r="580" s="90" customFormat="1"/>
    <row r="581" s="90" customFormat="1"/>
    <row r="582" s="90" customFormat="1"/>
    <row r="583" s="90" customFormat="1"/>
    <row r="584" s="90" customFormat="1"/>
    <row r="585" s="90" customFormat="1"/>
    <row r="586" s="90" customFormat="1"/>
    <row r="587" s="90" customFormat="1"/>
    <row r="588" s="90" customFormat="1"/>
    <row r="589" s="90" customFormat="1"/>
    <row r="590" s="90" customFormat="1"/>
    <row r="591" s="90" customFormat="1"/>
    <row r="592" s="90" customFormat="1"/>
    <row r="593" s="90" customFormat="1"/>
    <row r="594" s="90" customFormat="1"/>
    <row r="595" s="90" customFormat="1"/>
    <row r="596" s="90" customFormat="1"/>
    <row r="597" s="90" customFormat="1"/>
    <row r="598" s="90" customFormat="1"/>
    <row r="599" s="90" customFormat="1"/>
    <row r="600" s="90" customFormat="1"/>
    <row r="601" s="90" customFormat="1"/>
    <row r="602" s="90" customFormat="1"/>
    <row r="603" s="90" customFormat="1"/>
    <row r="604" s="90" customFormat="1"/>
    <row r="605" s="90" customFormat="1"/>
    <row r="606" s="90" customFormat="1"/>
    <row r="607" s="90" customFormat="1"/>
    <row r="608" s="90" customFormat="1"/>
    <row r="609" s="90" customFormat="1"/>
    <row r="610" s="90" customFormat="1"/>
    <row r="611" s="90" customFormat="1"/>
    <row r="612" s="90" customFormat="1"/>
    <row r="613" s="90" customFormat="1"/>
    <row r="614" s="90" customFormat="1"/>
    <row r="615" s="90" customFormat="1"/>
    <row r="616" s="90" customFormat="1"/>
    <row r="617" s="90" customFormat="1"/>
    <row r="618" s="90" customFormat="1"/>
    <row r="619" s="90" customFormat="1"/>
    <row r="620" s="90" customFormat="1"/>
    <row r="621" s="90" customFormat="1"/>
    <row r="622" s="90" customFormat="1"/>
    <row r="623" s="90" customFormat="1"/>
    <row r="624" s="90" customFormat="1"/>
    <row r="625" s="90" customFormat="1"/>
    <row r="626" s="90" customFormat="1"/>
    <row r="627" s="90" customFormat="1"/>
    <row r="628" s="90" customFormat="1"/>
    <row r="629" s="90" customFormat="1"/>
    <row r="630" s="90" customFormat="1"/>
    <row r="631" s="90" customFormat="1"/>
    <row r="632" s="90" customFormat="1"/>
    <row r="633" s="90" customFormat="1"/>
    <row r="634" s="90" customFormat="1"/>
    <row r="635" s="90" customFormat="1"/>
    <row r="636" s="90" customFormat="1"/>
    <row r="637" s="90" customFormat="1"/>
    <row r="638" s="90" customFormat="1"/>
    <row r="639" s="90" customFormat="1"/>
    <row r="640" s="90" customFormat="1"/>
    <row r="641" s="90" customFormat="1"/>
    <row r="642" s="90" customFormat="1"/>
    <row r="643" s="90" customFormat="1"/>
    <row r="644" s="90" customFormat="1"/>
    <row r="645" s="90" customFormat="1"/>
    <row r="646" s="90" customFormat="1"/>
    <row r="647" s="90" customFormat="1"/>
    <row r="648" s="90" customFormat="1"/>
    <row r="649" s="90" customFormat="1"/>
    <row r="650" s="90" customFormat="1"/>
    <row r="651" s="90" customFormat="1"/>
    <row r="652" s="90" customFormat="1"/>
    <row r="653" s="90" customFormat="1"/>
    <row r="654" s="90" customFormat="1"/>
    <row r="655" s="90" customFormat="1"/>
    <row r="656" s="90" customFormat="1"/>
    <row r="657" s="90" customFormat="1"/>
    <row r="658" s="90" customFormat="1"/>
    <row r="659" s="90" customFormat="1"/>
    <row r="660" s="90" customFormat="1"/>
    <row r="661" s="90" customFormat="1"/>
    <row r="662" s="90" customFormat="1"/>
    <row r="663" s="90" customFormat="1"/>
    <row r="664" s="90" customFormat="1"/>
    <row r="665" s="90" customFormat="1"/>
    <row r="666" s="90" customFormat="1"/>
    <row r="667" s="90" customFormat="1"/>
    <row r="668" s="90" customFormat="1"/>
    <row r="669" s="90" customFormat="1"/>
    <row r="670" s="90" customFormat="1"/>
    <row r="671" s="90" customFormat="1"/>
    <row r="672" s="90" customFormat="1"/>
    <row r="673" s="90" customFormat="1"/>
    <row r="674" s="90" customFormat="1"/>
    <row r="675" s="90" customFormat="1"/>
    <row r="676" s="90" customFormat="1"/>
    <row r="677" s="90" customFormat="1"/>
    <row r="678" s="90" customFormat="1"/>
    <row r="679" s="90" customFormat="1"/>
    <row r="680" s="90" customFormat="1"/>
    <row r="681" s="90" customFormat="1"/>
    <row r="682" s="90" customFormat="1"/>
    <row r="683" s="90" customFormat="1"/>
    <row r="684" s="90" customFormat="1"/>
    <row r="685" s="90" customFormat="1"/>
    <row r="686" s="90" customFormat="1"/>
    <row r="687" s="90" customFormat="1"/>
    <row r="688" s="90" customFormat="1"/>
    <row r="689" s="90" customFormat="1"/>
  </sheetData>
  <mergeCells count="2">
    <mergeCell ref="D6:F6"/>
    <mergeCell ref="C26:H26"/>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1" tint="4.9989318521683403E-2"/>
  </sheetPr>
  <dimension ref="A2:AAB140"/>
  <sheetViews>
    <sheetView workbookViewId="0">
      <selection activeCell="C44" sqref="C44"/>
    </sheetView>
  </sheetViews>
  <sheetFormatPr baseColWidth="10" defaultColWidth="11" defaultRowHeight="15"/>
  <cols>
    <col min="1" max="1" width="11.42578125" style="2"/>
    <col min="2" max="2" width="45" customWidth="1"/>
    <col min="3" max="3" width="71.140625" customWidth="1"/>
    <col min="4" max="4" width="9.7109375" customWidth="1"/>
    <col min="5" max="5" width="8.28515625" customWidth="1"/>
    <col min="6" max="6" width="6.28515625" customWidth="1"/>
    <col min="7" max="7" width="5.140625" customWidth="1"/>
    <col min="8" max="8" width="7.28515625" customWidth="1"/>
    <col min="9" max="9" width="10.28515625" customWidth="1"/>
    <col min="10" max="704" width="11.42578125" style="2"/>
  </cols>
  <sheetData>
    <row r="2" spans="2:54">
      <c r="B2" s="1092"/>
      <c r="C2" s="1105" t="s">
        <v>59</v>
      </c>
      <c r="D2" s="1106"/>
      <c r="E2" s="1106"/>
      <c r="F2" s="1106"/>
      <c r="G2" s="1106"/>
      <c r="H2" s="1106"/>
      <c r="I2" s="1107"/>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row>
    <row r="3" spans="2:54">
      <c r="B3" s="1093"/>
      <c r="C3" s="1108" t="s">
        <v>60</v>
      </c>
      <c r="D3" s="1109"/>
      <c r="E3" s="1109"/>
      <c r="F3" s="1109"/>
      <c r="G3" s="1109"/>
      <c r="H3" s="1109"/>
      <c r="I3" s="111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row>
    <row r="4" spans="2:54">
      <c r="B4" s="1093"/>
      <c r="C4" s="1108" t="s">
        <v>477</v>
      </c>
      <c r="D4" s="1109"/>
      <c r="E4" s="1109"/>
      <c r="F4" s="1109"/>
      <c r="G4" s="1109"/>
      <c r="H4" s="1109"/>
      <c r="I4" s="111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row>
    <row r="5" spans="2:54">
      <c r="B5" s="1094"/>
      <c r="C5" s="1111" t="s">
        <v>478</v>
      </c>
      <c r="D5" s="1112"/>
      <c r="E5" s="1112"/>
      <c r="F5" s="1112"/>
      <c r="G5" s="1112"/>
      <c r="H5" s="1112"/>
      <c r="I5" s="1113"/>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row>
    <row r="6" spans="2:54" ht="48" customHeight="1">
      <c r="B6" s="1095" t="s">
        <v>479</v>
      </c>
      <c r="C6" s="1098" t="s">
        <v>480</v>
      </c>
      <c r="D6" s="1114" t="s">
        <v>481</v>
      </c>
      <c r="E6" s="1115"/>
      <c r="F6" s="1115"/>
      <c r="G6" s="1116"/>
      <c r="H6" s="1117" t="s">
        <v>62</v>
      </c>
      <c r="I6" s="1118"/>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row>
    <row r="7" spans="2:54">
      <c r="B7" s="1096"/>
      <c r="C7" s="1099"/>
      <c r="D7" s="1101" t="s">
        <v>482</v>
      </c>
      <c r="E7" s="1103" t="s">
        <v>65</v>
      </c>
      <c r="F7" s="1084" t="s">
        <v>66</v>
      </c>
      <c r="G7" s="1086" t="s">
        <v>67</v>
      </c>
      <c r="H7" s="1088" t="s">
        <v>68</v>
      </c>
      <c r="I7" s="1090" t="s">
        <v>69</v>
      </c>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row>
    <row r="8" spans="2:54">
      <c r="B8" s="1097"/>
      <c r="C8" s="1100"/>
      <c r="D8" s="1102"/>
      <c r="E8" s="1104"/>
      <c r="F8" s="1085"/>
      <c r="G8" s="1087"/>
      <c r="H8" s="1089"/>
      <c r="I8" s="109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row>
    <row r="9" spans="2:54" ht="32.25" customHeight="1">
      <c r="B9" s="1119" t="s">
        <v>281</v>
      </c>
      <c r="C9" s="1120"/>
      <c r="D9" s="1121"/>
      <c r="E9" s="1122"/>
      <c r="F9" s="1122"/>
      <c r="G9" s="1122"/>
      <c r="H9" s="1121"/>
      <c r="I9" s="1123"/>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row>
    <row r="10" spans="2:54">
      <c r="B10" s="3" t="s">
        <v>70</v>
      </c>
      <c r="C10" s="4" t="s">
        <v>71</v>
      </c>
      <c r="D10" s="5"/>
      <c r="E10" s="6"/>
      <c r="F10" s="7" t="s">
        <v>73</v>
      </c>
      <c r="G10" s="8"/>
      <c r="H10" s="9"/>
      <c r="I10" s="52" t="s">
        <v>73</v>
      </c>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row>
    <row r="11" spans="2:54">
      <c r="B11" s="3" t="s">
        <v>483</v>
      </c>
      <c r="C11" s="10" t="s">
        <v>77</v>
      </c>
      <c r="D11" s="11"/>
      <c r="E11" s="12"/>
      <c r="F11" s="13" t="s">
        <v>73</v>
      </c>
      <c r="G11" s="14"/>
      <c r="H11" s="15"/>
      <c r="I11" s="54" t="s">
        <v>73</v>
      </c>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row>
    <row r="12" spans="2:54">
      <c r="B12" s="16" t="s">
        <v>74</v>
      </c>
      <c r="C12" s="17" t="s">
        <v>75</v>
      </c>
      <c r="D12" s="18"/>
      <c r="E12" s="19"/>
      <c r="F12" s="20" t="s">
        <v>73</v>
      </c>
      <c r="G12" s="21"/>
      <c r="H12" s="22"/>
      <c r="I12" s="54" t="s">
        <v>73</v>
      </c>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row>
    <row r="13" spans="2:54">
      <c r="B13" s="16" t="s">
        <v>74</v>
      </c>
      <c r="C13" s="17" t="s">
        <v>76</v>
      </c>
      <c r="D13" s="18"/>
      <c r="E13" s="19"/>
      <c r="F13" s="20" t="s">
        <v>73</v>
      </c>
      <c r="G13" s="21"/>
      <c r="H13" s="22"/>
      <c r="I13" s="54" t="s">
        <v>73</v>
      </c>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row>
    <row r="14" spans="2:54">
      <c r="B14" s="3" t="s">
        <v>81</v>
      </c>
      <c r="C14" s="4" t="s">
        <v>78</v>
      </c>
      <c r="D14" s="23"/>
      <c r="E14" s="6"/>
      <c r="F14" s="7" t="s">
        <v>73</v>
      </c>
      <c r="G14" s="8"/>
      <c r="H14" s="24"/>
      <c r="I14" s="54" t="s">
        <v>73</v>
      </c>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row>
    <row r="15" spans="2:54">
      <c r="B15" s="3" t="s">
        <v>484</v>
      </c>
      <c r="C15" s="4" t="s">
        <v>80</v>
      </c>
      <c r="D15" s="11"/>
      <c r="E15" s="12"/>
      <c r="F15" s="13" t="s">
        <v>73</v>
      </c>
      <c r="G15" s="14"/>
      <c r="H15" s="15"/>
      <c r="I15" s="54" t="s">
        <v>73</v>
      </c>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row>
    <row r="16" spans="2:54">
      <c r="B16" s="3" t="s">
        <v>93</v>
      </c>
      <c r="C16" s="25" t="s">
        <v>94</v>
      </c>
      <c r="D16" s="23"/>
      <c r="E16" s="6"/>
      <c r="F16" s="7"/>
      <c r="G16" s="8" t="s">
        <v>73</v>
      </c>
      <c r="H16" s="24"/>
      <c r="I16" s="54" t="s">
        <v>73</v>
      </c>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row>
    <row r="17" spans="2:54">
      <c r="B17" s="3" t="s">
        <v>86</v>
      </c>
      <c r="C17" s="4" t="s">
        <v>87</v>
      </c>
      <c r="D17" s="11"/>
      <c r="E17" s="6"/>
      <c r="F17" s="7"/>
      <c r="G17" s="8" t="s">
        <v>73</v>
      </c>
      <c r="H17" s="24"/>
      <c r="I17" s="54" t="s">
        <v>73</v>
      </c>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row>
    <row r="18" spans="2:54">
      <c r="B18" s="3" t="s">
        <v>89</v>
      </c>
      <c r="C18" s="4" t="s">
        <v>90</v>
      </c>
      <c r="D18" s="11"/>
      <c r="E18" s="6"/>
      <c r="F18" s="7"/>
      <c r="G18" s="8" t="s">
        <v>73</v>
      </c>
      <c r="H18" s="24"/>
      <c r="I18" s="54" t="s">
        <v>73</v>
      </c>
    </row>
    <row r="19" spans="2:54">
      <c r="B19" s="3" t="s">
        <v>91</v>
      </c>
      <c r="C19" s="4" t="s">
        <v>92</v>
      </c>
      <c r="D19" s="23"/>
      <c r="E19" s="6"/>
      <c r="F19" s="7"/>
      <c r="G19" s="8" t="s">
        <v>73</v>
      </c>
      <c r="H19" s="24"/>
      <c r="I19" s="54" t="s">
        <v>73</v>
      </c>
    </row>
    <row r="20" spans="2:54">
      <c r="B20" s="3" t="s">
        <v>95</v>
      </c>
      <c r="C20" s="26" t="s">
        <v>96</v>
      </c>
      <c r="D20" s="11"/>
      <c r="E20" s="6"/>
      <c r="F20" s="7"/>
      <c r="G20" s="8" t="s">
        <v>73</v>
      </c>
      <c r="H20" s="24"/>
      <c r="I20" s="54" t="s">
        <v>73</v>
      </c>
    </row>
    <row r="21" spans="2:54">
      <c r="B21" s="3" t="s">
        <v>95</v>
      </c>
      <c r="C21" s="4" t="s">
        <v>97</v>
      </c>
      <c r="D21" s="11"/>
      <c r="E21" s="6"/>
      <c r="F21" s="7"/>
      <c r="G21" s="8" t="s">
        <v>73</v>
      </c>
      <c r="H21" s="24"/>
      <c r="I21" s="54" t="s">
        <v>73</v>
      </c>
    </row>
    <row r="22" spans="2:54">
      <c r="B22" s="3" t="s">
        <v>100</v>
      </c>
      <c r="C22" s="4" t="s">
        <v>101</v>
      </c>
      <c r="D22" s="11"/>
      <c r="E22" s="12"/>
      <c r="F22" s="13"/>
      <c r="G22" s="27" t="s">
        <v>73</v>
      </c>
      <c r="H22" s="15"/>
      <c r="I22" s="54" t="s">
        <v>73</v>
      </c>
    </row>
    <row r="23" spans="2:54">
      <c r="B23" s="16" t="s">
        <v>102</v>
      </c>
      <c r="C23" s="28" t="s">
        <v>103</v>
      </c>
      <c r="D23" s="18"/>
      <c r="E23" s="19"/>
      <c r="F23" s="20"/>
      <c r="G23" s="21" t="s">
        <v>73</v>
      </c>
      <c r="H23" s="22"/>
      <c r="I23" s="54" t="s">
        <v>73</v>
      </c>
    </row>
    <row r="24" spans="2:54">
      <c r="B24" s="16" t="s">
        <v>102</v>
      </c>
      <c r="C24" s="28" t="s">
        <v>104</v>
      </c>
      <c r="D24" s="11"/>
      <c r="E24" s="19"/>
      <c r="F24" s="20"/>
      <c r="G24" s="21" t="s">
        <v>73</v>
      </c>
      <c r="H24" s="22"/>
      <c r="I24" s="54" t="s">
        <v>73</v>
      </c>
    </row>
    <row r="25" spans="2:54">
      <c r="B25" s="29" t="s">
        <v>105</v>
      </c>
      <c r="C25" s="30" t="s">
        <v>106</v>
      </c>
      <c r="D25" s="23" t="s">
        <v>73</v>
      </c>
      <c r="E25" s="6"/>
      <c r="F25" s="7"/>
      <c r="G25" s="8"/>
      <c r="H25" s="31" t="s">
        <v>73</v>
      </c>
      <c r="I25" s="55"/>
    </row>
    <row r="26" spans="2:54">
      <c r="B26" s="3" t="s">
        <v>107</v>
      </c>
      <c r="C26" s="25" t="s">
        <v>108</v>
      </c>
      <c r="D26" s="23" t="s">
        <v>73</v>
      </c>
      <c r="E26" s="6"/>
      <c r="F26" s="7"/>
      <c r="G26" s="8"/>
      <c r="H26" s="31" t="s">
        <v>73</v>
      </c>
      <c r="I26" s="55"/>
    </row>
    <row r="27" spans="2:54">
      <c r="B27" s="3" t="s">
        <v>107</v>
      </c>
      <c r="C27" s="25" t="s">
        <v>109</v>
      </c>
      <c r="D27" s="23" t="s">
        <v>73</v>
      </c>
      <c r="E27" s="6"/>
      <c r="F27" s="7"/>
      <c r="G27" s="8"/>
      <c r="H27" s="31" t="s">
        <v>73</v>
      </c>
      <c r="I27" s="55"/>
    </row>
    <row r="28" spans="2:54">
      <c r="B28" s="3" t="s">
        <v>107</v>
      </c>
      <c r="C28" s="25" t="s">
        <v>110</v>
      </c>
      <c r="D28" s="23" t="s">
        <v>73</v>
      </c>
      <c r="E28" s="6"/>
      <c r="F28" s="7"/>
      <c r="G28" s="8"/>
      <c r="H28" s="31" t="s">
        <v>73</v>
      </c>
      <c r="I28" s="55"/>
    </row>
    <row r="29" spans="2:54">
      <c r="B29" s="3" t="s">
        <v>107</v>
      </c>
      <c r="C29" s="4" t="s">
        <v>111</v>
      </c>
      <c r="D29" s="11" t="s">
        <v>73</v>
      </c>
      <c r="E29" s="6"/>
      <c r="F29" s="7"/>
      <c r="G29" s="8"/>
      <c r="H29" s="31" t="s">
        <v>73</v>
      </c>
      <c r="I29" s="55"/>
    </row>
    <row r="30" spans="2:54">
      <c r="B30" s="29" t="s">
        <v>107</v>
      </c>
      <c r="C30" s="25" t="s">
        <v>113</v>
      </c>
      <c r="D30" s="23" t="s">
        <v>73</v>
      </c>
      <c r="E30" s="6"/>
      <c r="F30" s="7"/>
      <c r="G30" s="8"/>
      <c r="H30" s="31" t="s">
        <v>73</v>
      </c>
      <c r="I30" s="55"/>
    </row>
    <row r="31" spans="2:54">
      <c r="B31" s="3" t="s">
        <v>114</v>
      </c>
      <c r="C31" s="4" t="s">
        <v>115</v>
      </c>
      <c r="D31" s="11"/>
      <c r="E31" s="6"/>
      <c r="F31" s="7"/>
      <c r="G31" s="8" t="s">
        <v>73</v>
      </c>
      <c r="H31" s="24"/>
      <c r="I31" s="54" t="s">
        <v>73</v>
      </c>
    </row>
    <row r="32" spans="2:54">
      <c r="B32" s="3" t="s">
        <v>485</v>
      </c>
      <c r="C32" s="26" t="s">
        <v>127</v>
      </c>
      <c r="D32" s="11"/>
      <c r="E32" s="12"/>
      <c r="F32" s="13"/>
      <c r="G32" s="14" t="s">
        <v>73</v>
      </c>
      <c r="H32" s="15"/>
      <c r="I32" s="54" t="s">
        <v>73</v>
      </c>
    </row>
    <row r="33" spans="2:9">
      <c r="B33" s="3" t="s">
        <v>118</v>
      </c>
      <c r="C33" s="4" t="s">
        <v>119</v>
      </c>
      <c r="D33" s="11"/>
      <c r="E33" s="6"/>
      <c r="F33" s="7"/>
      <c r="G33" s="8" t="s">
        <v>73</v>
      </c>
      <c r="H33" s="24"/>
      <c r="I33" s="54" t="s">
        <v>73</v>
      </c>
    </row>
    <row r="34" spans="2:9">
      <c r="B34" s="3" t="s">
        <v>121</v>
      </c>
      <c r="C34" s="4" t="s">
        <v>123</v>
      </c>
      <c r="D34" s="23"/>
      <c r="E34" s="6"/>
      <c r="F34" s="7"/>
      <c r="G34" s="8" t="s">
        <v>73</v>
      </c>
      <c r="H34" s="31" t="s">
        <v>73</v>
      </c>
      <c r="I34" s="55"/>
    </row>
    <row r="35" spans="2:9">
      <c r="B35" s="3" t="s">
        <v>130</v>
      </c>
      <c r="C35" s="4" t="s">
        <v>129</v>
      </c>
      <c r="D35" s="11"/>
      <c r="E35" s="12"/>
      <c r="F35" s="13"/>
      <c r="G35" s="27" t="s">
        <v>73</v>
      </c>
      <c r="H35" s="15"/>
      <c r="I35" s="56" t="s">
        <v>73</v>
      </c>
    </row>
    <row r="36" spans="2:9">
      <c r="B36" s="3" t="s">
        <v>130</v>
      </c>
      <c r="C36" s="4" t="s">
        <v>131</v>
      </c>
      <c r="D36" s="11"/>
      <c r="E36" s="12"/>
      <c r="F36" s="13"/>
      <c r="G36" s="14" t="s">
        <v>73</v>
      </c>
      <c r="H36" s="15"/>
      <c r="I36" s="56" t="s">
        <v>73</v>
      </c>
    </row>
    <row r="37" spans="2:9">
      <c r="B37" s="3" t="s">
        <v>130</v>
      </c>
      <c r="C37" s="25" t="s">
        <v>132</v>
      </c>
      <c r="D37" s="23"/>
      <c r="E37" s="6"/>
      <c r="F37" s="7"/>
      <c r="G37" s="8" t="s">
        <v>73</v>
      </c>
      <c r="H37" s="24"/>
      <c r="I37" s="56" t="s">
        <v>73</v>
      </c>
    </row>
    <row r="38" spans="2:9">
      <c r="B38" s="3" t="s">
        <v>130</v>
      </c>
      <c r="C38" s="4" t="s">
        <v>133</v>
      </c>
      <c r="D38" s="23"/>
      <c r="E38" s="6"/>
      <c r="F38" s="7"/>
      <c r="G38" s="8" t="s">
        <v>73</v>
      </c>
      <c r="H38" s="24"/>
      <c r="I38" s="56" t="s">
        <v>73</v>
      </c>
    </row>
    <row r="39" spans="2:9">
      <c r="B39" s="3" t="s">
        <v>486</v>
      </c>
      <c r="C39" s="4" t="s">
        <v>125</v>
      </c>
      <c r="D39" s="11"/>
      <c r="E39" s="12"/>
      <c r="F39" s="13"/>
      <c r="G39" s="14" t="s">
        <v>73</v>
      </c>
      <c r="H39" s="31" t="s">
        <v>73</v>
      </c>
      <c r="I39" s="57"/>
    </row>
    <row r="40" spans="2:9" ht="24">
      <c r="B40" s="32" t="s">
        <v>487</v>
      </c>
      <c r="C40" s="25" t="s">
        <v>79</v>
      </c>
      <c r="D40" s="18"/>
      <c r="E40" s="19"/>
      <c r="F40" s="20" t="s">
        <v>73</v>
      </c>
      <c r="G40" s="21"/>
      <c r="H40" s="22"/>
      <c r="I40" s="58" t="s">
        <v>73</v>
      </c>
    </row>
    <row r="41" spans="2:9" ht="24">
      <c r="B41" s="3" t="s">
        <v>488</v>
      </c>
      <c r="C41" s="4" t="s">
        <v>126</v>
      </c>
      <c r="D41" s="11"/>
      <c r="E41" s="12"/>
      <c r="F41" s="13"/>
      <c r="G41" s="27" t="s">
        <v>73</v>
      </c>
      <c r="H41" s="31" t="s">
        <v>73</v>
      </c>
      <c r="I41" s="57"/>
    </row>
    <row r="42" spans="2:9">
      <c r="B42" s="3" t="s">
        <v>134</v>
      </c>
      <c r="C42" s="30" t="s">
        <v>135</v>
      </c>
      <c r="D42" s="23" t="s">
        <v>73</v>
      </c>
      <c r="E42" s="6"/>
      <c r="F42" s="7"/>
      <c r="G42" s="8"/>
      <c r="H42" s="31" t="s">
        <v>73</v>
      </c>
      <c r="I42" s="55"/>
    </row>
    <row r="43" spans="2:9">
      <c r="B43" s="3" t="s">
        <v>134</v>
      </c>
      <c r="C43" s="30" t="s">
        <v>136</v>
      </c>
      <c r="D43" s="23" t="s">
        <v>73</v>
      </c>
      <c r="E43" s="6"/>
      <c r="F43" s="7"/>
      <c r="G43" s="8"/>
      <c r="H43" s="31" t="s">
        <v>73</v>
      </c>
      <c r="I43" s="55"/>
    </row>
    <row r="44" spans="2:9">
      <c r="B44" s="33" t="s">
        <v>137</v>
      </c>
      <c r="C44" s="17" t="s">
        <v>138</v>
      </c>
      <c r="D44" s="18" t="s">
        <v>73</v>
      </c>
      <c r="E44" s="19"/>
      <c r="F44" s="20"/>
      <c r="G44" s="21"/>
      <c r="H44" s="31" t="s">
        <v>73</v>
      </c>
      <c r="I44" s="59"/>
    </row>
    <row r="45" spans="2:9">
      <c r="B45" s="3" t="s">
        <v>139</v>
      </c>
      <c r="C45" s="26" t="s">
        <v>140</v>
      </c>
      <c r="D45" s="23" t="s">
        <v>73</v>
      </c>
      <c r="E45" s="6"/>
      <c r="F45" s="7"/>
      <c r="G45" s="8"/>
      <c r="H45" s="31" t="s">
        <v>73</v>
      </c>
      <c r="I45" s="55"/>
    </row>
    <row r="46" spans="2:9">
      <c r="B46" s="32" t="s">
        <v>141</v>
      </c>
      <c r="C46" s="25" t="s">
        <v>142</v>
      </c>
      <c r="D46" s="23" t="s">
        <v>73</v>
      </c>
      <c r="E46" s="6"/>
      <c r="F46" s="7"/>
      <c r="G46" s="8"/>
      <c r="H46" s="31" t="s">
        <v>73</v>
      </c>
      <c r="I46" s="55"/>
    </row>
    <row r="47" spans="2:9">
      <c r="B47" s="32" t="s">
        <v>143</v>
      </c>
      <c r="C47" s="34" t="s">
        <v>144</v>
      </c>
      <c r="D47" s="23" t="s">
        <v>73</v>
      </c>
      <c r="E47" s="6"/>
      <c r="F47" s="7"/>
      <c r="G47" s="8"/>
      <c r="H47" s="31" t="s">
        <v>73</v>
      </c>
      <c r="I47" s="55"/>
    </row>
    <row r="48" spans="2:9" ht="24">
      <c r="B48" s="32" t="s">
        <v>145</v>
      </c>
      <c r="C48" s="35" t="s">
        <v>146</v>
      </c>
      <c r="D48" s="18" t="s">
        <v>73</v>
      </c>
      <c r="E48" s="19"/>
      <c r="F48" s="20"/>
      <c r="G48" s="21"/>
      <c r="H48" s="31" t="s">
        <v>73</v>
      </c>
      <c r="I48" s="59"/>
    </row>
    <row r="49" spans="2:36">
      <c r="B49" s="3" t="s">
        <v>150</v>
      </c>
      <c r="C49" s="25" t="s">
        <v>151</v>
      </c>
      <c r="D49" s="23"/>
      <c r="E49" s="6" t="s">
        <v>73</v>
      </c>
      <c r="F49" s="7"/>
      <c r="G49" s="8"/>
      <c r="H49" s="24"/>
      <c r="I49" s="54" t="s">
        <v>73</v>
      </c>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row>
    <row r="50" spans="2:36">
      <c r="B50" s="3" t="s">
        <v>150</v>
      </c>
      <c r="C50" s="26" t="s">
        <v>152</v>
      </c>
      <c r="D50" s="11"/>
      <c r="E50" s="6" t="s">
        <v>73</v>
      </c>
      <c r="F50" s="7"/>
      <c r="G50" s="8"/>
      <c r="H50" s="24"/>
      <c r="I50" s="54" t="s">
        <v>73</v>
      </c>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row>
    <row r="51" spans="2:36">
      <c r="B51" s="3" t="s">
        <v>150</v>
      </c>
      <c r="C51" s="4" t="s">
        <v>87</v>
      </c>
      <c r="D51" s="11"/>
      <c r="E51" s="6" t="s">
        <v>73</v>
      </c>
      <c r="F51" s="7"/>
      <c r="G51" s="8"/>
      <c r="H51" s="24"/>
      <c r="I51" s="54" t="s">
        <v>73</v>
      </c>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row>
    <row r="52" spans="2:36">
      <c r="B52" s="3" t="s">
        <v>150</v>
      </c>
      <c r="C52" s="4" t="s">
        <v>153</v>
      </c>
      <c r="D52" s="11"/>
      <c r="E52" s="6" t="s">
        <v>73</v>
      </c>
      <c r="F52" s="7"/>
      <c r="G52" s="8"/>
      <c r="H52" s="24"/>
      <c r="I52" s="54" t="s">
        <v>73</v>
      </c>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row>
    <row r="53" spans="2:36">
      <c r="B53" s="3" t="s">
        <v>150</v>
      </c>
      <c r="C53" s="4" t="s">
        <v>154</v>
      </c>
      <c r="D53" s="23"/>
      <c r="E53" s="6" t="s">
        <v>73</v>
      </c>
      <c r="F53" s="7"/>
      <c r="G53" s="8"/>
      <c r="H53" s="24"/>
      <c r="I53" s="54" t="s">
        <v>73</v>
      </c>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row>
    <row r="54" spans="2:36">
      <c r="B54" s="33" t="s">
        <v>150</v>
      </c>
      <c r="C54" s="17" t="s">
        <v>155</v>
      </c>
      <c r="D54" s="18"/>
      <c r="E54" s="19" t="s">
        <v>73</v>
      </c>
      <c r="F54" s="20"/>
      <c r="G54" s="21"/>
      <c r="H54" s="22"/>
      <c r="I54" s="54" t="s">
        <v>73</v>
      </c>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row>
    <row r="55" spans="2:36">
      <c r="B55" s="3" t="s">
        <v>157</v>
      </c>
      <c r="C55" s="25" t="s">
        <v>158</v>
      </c>
      <c r="D55" s="23" t="s">
        <v>73</v>
      </c>
      <c r="E55" s="6"/>
      <c r="F55" s="7"/>
      <c r="G55" s="8"/>
      <c r="H55" s="31" t="s">
        <v>73</v>
      </c>
      <c r="I55" s="55"/>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row>
    <row r="56" spans="2:36">
      <c r="B56" s="3" t="s">
        <v>157</v>
      </c>
      <c r="C56" s="34" t="s">
        <v>159</v>
      </c>
      <c r="D56" s="18" t="s">
        <v>73</v>
      </c>
      <c r="E56" s="19"/>
      <c r="F56" s="20"/>
      <c r="G56" s="21"/>
      <c r="H56" s="31" t="s">
        <v>73</v>
      </c>
      <c r="I56" s="59"/>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row>
    <row r="57" spans="2:36">
      <c r="B57" s="3"/>
      <c r="C57" s="36" t="s">
        <v>160</v>
      </c>
      <c r="D57" s="23" t="s">
        <v>73</v>
      </c>
      <c r="E57" s="6"/>
      <c r="F57" s="7"/>
      <c r="G57" s="8"/>
      <c r="H57" s="24"/>
      <c r="I57" s="55"/>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row>
    <row r="58" spans="2:36">
      <c r="B58" s="33" t="s">
        <v>489</v>
      </c>
      <c r="C58" s="17" t="s">
        <v>490</v>
      </c>
      <c r="D58" s="37"/>
      <c r="E58" s="19"/>
      <c r="F58" s="20"/>
      <c r="G58" s="21"/>
      <c r="H58" s="38"/>
      <c r="I58" s="6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row>
    <row r="59" spans="2:36" ht="27" customHeight="1">
      <c r="B59" s="1124" t="s">
        <v>282</v>
      </c>
      <c r="C59" s="1125"/>
      <c r="D59" s="1126"/>
      <c r="E59" s="1125"/>
      <c r="F59" s="1125"/>
      <c r="G59" s="1125"/>
      <c r="H59" s="1126"/>
      <c r="I59" s="1127"/>
    </row>
    <row r="60" spans="2:36">
      <c r="B60" s="39" t="s">
        <v>147</v>
      </c>
      <c r="C60" s="36" t="s">
        <v>165</v>
      </c>
      <c r="D60" s="40"/>
      <c r="E60" s="41" t="s">
        <v>73</v>
      </c>
      <c r="F60" s="42"/>
      <c r="G60" s="43"/>
      <c r="H60" s="44"/>
      <c r="I60" s="62" t="s">
        <v>73</v>
      </c>
    </row>
    <row r="61" spans="2:36">
      <c r="B61" s="45" t="s">
        <v>147</v>
      </c>
      <c r="C61" s="34" t="s">
        <v>168</v>
      </c>
      <c r="D61" s="46"/>
      <c r="E61" s="41" t="s">
        <v>73</v>
      </c>
      <c r="F61" s="42"/>
      <c r="G61" s="43"/>
      <c r="H61" s="47"/>
      <c r="I61" s="62" t="s">
        <v>73</v>
      </c>
    </row>
    <row r="62" spans="2:36">
      <c r="B62" s="45" t="s">
        <v>147</v>
      </c>
      <c r="C62" s="36" t="s">
        <v>172</v>
      </c>
      <c r="D62" s="48"/>
      <c r="E62" s="41" t="s">
        <v>73</v>
      </c>
      <c r="F62" s="42"/>
      <c r="G62" s="43"/>
      <c r="H62" s="49"/>
      <c r="I62" s="62" t="s">
        <v>73</v>
      </c>
    </row>
    <row r="63" spans="2:36" ht="34.5" customHeight="1">
      <c r="B63" s="1128" t="s">
        <v>187</v>
      </c>
      <c r="C63" s="1129"/>
      <c r="D63" s="1130"/>
      <c r="E63" s="1129"/>
      <c r="F63" s="1129"/>
      <c r="G63" s="1129"/>
      <c r="H63" s="1130"/>
      <c r="I63" s="1131"/>
    </row>
    <row r="64" spans="2:36">
      <c r="B64" s="39" t="s">
        <v>196</v>
      </c>
      <c r="C64" s="26" t="s">
        <v>197</v>
      </c>
      <c r="D64" s="5"/>
      <c r="E64" s="6"/>
      <c r="F64" s="7"/>
      <c r="G64" s="8" t="s">
        <v>73</v>
      </c>
      <c r="H64" s="9"/>
      <c r="I64" s="52" t="s">
        <v>73</v>
      </c>
    </row>
    <row r="65" spans="1:704">
      <c r="B65" s="39" t="s">
        <v>196</v>
      </c>
      <c r="C65" s="26" t="s">
        <v>198</v>
      </c>
      <c r="D65" s="11"/>
      <c r="E65" s="6"/>
      <c r="F65" s="7"/>
      <c r="G65" s="8" t="s">
        <v>73</v>
      </c>
      <c r="H65" s="24"/>
      <c r="I65" s="52" t="s">
        <v>73</v>
      </c>
    </row>
    <row r="66" spans="1:704">
      <c r="B66" s="39" t="s">
        <v>199</v>
      </c>
      <c r="C66" s="26" t="s">
        <v>200</v>
      </c>
      <c r="D66" s="63"/>
      <c r="E66" s="6"/>
      <c r="F66" s="7"/>
      <c r="G66" s="8" t="s">
        <v>73</v>
      </c>
      <c r="H66" s="64"/>
      <c r="I66" s="52" t="s">
        <v>73</v>
      </c>
    </row>
    <row r="67" spans="1:704" s="1" customFormat="1" ht="34.5" customHeight="1">
      <c r="A67" s="2"/>
      <c r="B67" s="1128" t="s">
        <v>225</v>
      </c>
      <c r="C67" s="1129"/>
      <c r="D67" s="1130"/>
      <c r="E67" s="1129"/>
      <c r="F67" s="1129"/>
      <c r="G67" s="1129"/>
      <c r="H67" s="1130"/>
      <c r="I67" s="1131"/>
      <c r="J67" s="85"/>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row>
    <row r="68" spans="1:704" ht="24" customHeight="1">
      <c r="B68" s="45" t="s">
        <v>226</v>
      </c>
      <c r="C68" s="17" t="s">
        <v>227</v>
      </c>
      <c r="D68" s="65"/>
      <c r="E68" s="41"/>
      <c r="F68" s="42" t="s">
        <v>73</v>
      </c>
      <c r="G68" s="43"/>
      <c r="H68" s="44"/>
      <c r="I68" s="62" t="s">
        <v>73</v>
      </c>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row>
    <row r="69" spans="1:704" ht="24" customHeight="1">
      <c r="B69" s="45" t="s">
        <v>226</v>
      </c>
      <c r="C69" s="17" t="s">
        <v>228</v>
      </c>
      <c r="D69" s="66"/>
      <c r="E69" s="41"/>
      <c r="F69" s="42" t="s">
        <v>73</v>
      </c>
      <c r="G69" s="43"/>
      <c r="H69" s="47"/>
      <c r="I69" s="62" t="s">
        <v>73</v>
      </c>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row>
    <row r="70" spans="1:704" ht="24" customHeight="1">
      <c r="B70" s="45" t="s">
        <v>229</v>
      </c>
      <c r="C70" s="35" t="s">
        <v>230</v>
      </c>
      <c r="D70" s="66"/>
      <c r="E70" s="41"/>
      <c r="F70" s="42" t="s">
        <v>73</v>
      </c>
      <c r="G70" s="43"/>
      <c r="H70" s="47"/>
      <c r="I70" s="62" t="s">
        <v>73</v>
      </c>
    </row>
    <row r="71" spans="1:704" ht="24" customHeight="1">
      <c r="B71" s="39" t="s">
        <v>231</v>
      </c>
      <c r="C71" s="4" t="s">
        <v>232</v>
      </c>
      <c r="D71" s="46"/>
      <c r="E71" s="67"/>
      <c r="F71" s="68"/>
      <c r="G71" s="69" t="s">
        <v>73</v>
      </c>
      <c r="H71" s="33"/>
      <c r="I71" s="62" t="s">
        <v>73</v>
      </c>
    </row>
    <row r="72" spans="1:704" ht="24" customHeight="1">
      <c r="B72" s="39" t="s">
        <v>233</v>
      </c>
      <c r="C72" s="4" t="s">
        <v>232</v>
      </c>
      <c r="D72" s="46"/>
      <c r="E72" s="67"/>
      <c r="F72" s="68"/>
      <c r="G72" s="69" t="s">
        <v>73</v>
      </c>
      <c r="H72" s="33"/>
      <c r="I72" s="62" t="s">
        <v>73</v>
      </c>
    </row>
    <row r="73" spans="1:704" ht="24" customHeight="1">
      <c r="B73" s="45" t="s">
        <v>234</v>
      </c>
      <c r="C73" s="35" t="s">
        <v>235</v>
      </c>
      <c r="D73" s="46"/>
      <c r="E73" s="41"/>
      <c r="F73" s="42"/>
      <c r="G73" s="43" t="s">
        <v>73</v>
      </c>
      <c r="H73" s="47"/>
      <c r="I73" s="62" t="s">
        <v>73</v>
      </c>
    </row>
    <row r="74" spans="1:704" ht="24" customHeight="1">
      <c r="B74" s="45" t="s">
        <v>201</v>
      </c>
      <c r="C74" s="35" t="s">
        <v>237</v>
      </c>
      <c r="D74" s="66" t="s">
        <v>73</v>
      </c>
      <c r="E74" s="41"/>
      <c r="F74" s="42"/>
      <c r="G74" s="43"/>
      <c r="H74" s="70" t="s">
        <v>73</v>
      </c>
      <c r="I74" s="86"/>
    </row>
    <row r="75" spans="1:704" ht="24" customHeight="1">
      <c r="B75" s="39" t="s">
        <v>238</v>
      </c>
      <c r="C75" s="10" t="s">
        <v>239</v>
      </c>
      <c r="D75" s="66" t="s">
        <v>73</v>
      </c>
      <c r="E75" s="41"/>
      <c r="F75" s="42"/>
      <c r="G75" s="43"/>
      <c r="H75" s="70" t="s">
        <v>73</v>
      </c>
      <c r="I75" s="86"/>
    </row>
    <row r="76" spans="1:704" ht="24" customHeight="1">
      <c r="B76" s="45" t="s">
        <v>240</v>
      </c>
      <c r="C76" s="36" t="s">
        <v>241</v>
      </c>
      <c r="D76" s="66" t="s">
        <v>73</v>
      </c>
      <c r="E76" s="41"/>
      <c r="F76" s="42"/>
      <c r="G76" s="43"/>
      <c r="H76" s="70" t="s">
        <v>73</v>
      </c>
      <c r="I76" s="86"/>
    </row>
    <row r="77" spans="1:704" ht="24" customHeight="1">
      <c r="B77" s="39" t="s">
        <v>243</v>
      </c>
      <c r="C77" s="26" t="s">
        <v>245</v>
      </c>
      <c r="D77" s="66"/>
      <c r="E77" s="41"/>
      <c r="F77" s="42"/>
      <c r="G77" s="43" t="s">
        <v>73</v>
      </c>
      <c r="H77" s="47"/>
      <c r="I77" s="87" t="s">
        <v>73</v>
      </c>
    </row>
    <row r="78" spans="1:704" ht="24" customHeight="1">
      <c r="B78" s="45" t="s">
        <v>254</v>
      </c>
      <c r="C78" s="71" t="s">
        <v>255</v>
      </c>
      <c r="D78" s="66" t="s">
        <v>73</v>
      </c>
      <c r="E78" s="41"/>
      <c r="F78" s="42"/>
      <c r="G78" s="43"/>
      <c r="H78" s="70" t="s">
        <v>73</v>
      </c>
      <c r="I78" s="86"/>
    </row>
    <row r="79" spans="1:704" ht="24" customHeight="1">
      <c r="B79" s="45" t="s">
        <v>254</v>
      </c>
      <c r="C79" s="71" t="s">
        <v>256</v>
      </c>
      <c r="D79" s="66" t="s">
        <v>73</v>
      </c>
      <c r="E79" s="41"/>
      <c r="F79" s="42"/>
      <c r="G79" s="43"/>
      <c r="H79" s="70" t="s">
        <v>73</v>
      </c>
      <c r="I79" s="86"/>
    </row>
    <row r="80" spans="1:704" ht="24" customHeight="1">
      <c r="B80" s="45" t="s">
        <v>254</v>
      </c>
      <c r="C80" s="71" t="s">
        <v>257</v>
      </c>
      <c r="D80" s="66" t="s">
        <v>73</v>
      </c>
      <c r="E80" s="41"/>
      <c r="F80" s="42"/>
      <c r="G80" s="43"/>
      <c r="H80" s="70" t="s">
        <v>73</v>
      </c>
      <c r="I80" s="86"/>
    </row>
    <row r="81" spans="2:54" ht="24" customHeight="1">
      <c r="B81" s="45" t="s">
        <v>254</v>
      </c>
      <c r="C81" s="71" t="s">
        <v>258</v>
      </c>
      <c r="D81" s="66" t="s">
        <v>73</v>
      </c>
      <c r="E81" s="41"/>
      <c r="F81" s="42"/>
      <c r="G81" s="43"/>
      <c r="H81" s="70" t="s">
        <v>73</v>
      </c>
      <c r="I81" s="86"/>
    </row>
    <row r="82" spans="2:54" ht="24" customHeight="1">
      <c r="B82" s="45" t="s">
        <v>254</v>
      </c>
      <c r="C82" s="71" t="s">
        <v>259</v>
      </c>
      <c r="D82" s="66" t="s">
        <v>73</v>
      </c>
      <c r="E82" s="41"/>
      <c r="F82" s="42"/>
      <c r="G82" s="43"/>
      <c r="H82" s="70" t="s">
        <v>73</v>
      </c>
      <c r="I82" s="86"/>
    </row>
    <row r="83" spans="2:54" ht="24" customHeight="1">
      <c r="B83" s="45" t="s">
        <v>128</v>
      </c>
      <c r="C83" s="17" t="s">
        <v>262</v>
      </c>
      <c r="D83" s="66" t="s">
        <v>73</v>
      </c>
      <c r="E83" s="41"/>
      <c r="F83" s="42"/>
      <c r="G83" s="43"/>
      <c r="H83" s="70" t="s">
        <v>73</v>
      </c>
      <c r="I83" s="86"/>
    </row>
    <row r="84" spans="2:54" ht="31.5" customHeight="1">
      <c r="B84" s="39" t="s">
        <v>491</v>
      </c>
      <c r="C84" s="26" t="s">
        <v>248</v>
      </c>
      <c r="D84" s="72"/>
      <c r="E84" s="41"/>
      <c r="F84" s="42" t="s">
        <v>73</v>
      </c>
      <c r="G84" s="43"/>
      <c r="H84" s="66"/>
      <c r="I84" s="88" t="s">
        <v>73</v>
      </c>
    </row>
    <row r="85" spans="2:54" ht="32.25" customHeight="1">
      <c r="B85" s="39" t="s">
        <v>491</v>
      </c>
      <c r="C85" s="26" t="s">
        <v>249</v>
      </c>
      <c r="D85" s="72"/>
      <c r="E85" s="41"/>
      <c r="F85" s="42" t="s">
        <v>73</v>
      </c>
      <c r="G85" s="43"/>
      <c r="H85" s="66"/>
      <c r="I85" s="88" t="s">
        <v>73</v>
      </c>
    </row>
    <row r="86" spans="2:54">
      <c r="B86" s="73"/>
      <c r="C86" s="74" t="s">
        <v>264</v>
      </c>
      <c r="D86" s="75"/>
      <c r="E86" s="76"/>
      <c r="F86" s="77" t="s">
        <v>73</v>
      </c>
      <c r="G86" s="78"/>
      <c r="H86" s="75"/>
      <c r="I86" s="89" t="s">
        <v>73</v>
      </c>
    </row>
    <row r="87" spans="2:54" s="2" customFormat="1">
      <c r="B87" s="79"/>
      <c r="C87" s="79"/>
      <c r="D87" s="80"/>
      <c r="E87" s="80"/>
      <c r="F87" s="80"/>
      <c r="G87" s="80"/>
      <c r="H87" s="80"/>
      <c r="I87" s="80"/>
    </row>
    <row r="88" spans="2:54">
      <c r="B88" s="81" t="s">
        <v>492</v>
      </c>
      <c r="C88" s="1132" t="s">
        <v>493</v>
      </c>
      <c r="D88" s="1133"/>
      <c r="E88" s="1133"/>
      <c r="F88" s="1133"/>
      <c r="G88" s="1133"/>
      <c r="H88" s="1133"/>
      <c r="I88" s="1134"/>
    </row>
    <row r="89" spans="2:54" s="2" customFormat="1">
      <c r="B89" s="82"/>
      <c r="C89" s="83"/>
    </row>
    <row r="90" spans="2:54" s="2" customFormat="1">
      <c r="B90" s="82"/>
      <c r="C90" s="84"/>
    </row>
    <row r="91" spans="2:54" s="2" customFormat="1">
      <c r="B91" s="82"/>
      <c r="C91" s="84"/>
    </row>
    <row r="92" spans="2:54" s="2" customFormat="1">
      <c r="B92" s="82"/>
      <c r="C92" s="84"/>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row>
    <row r="93" spans="2:54" s="2" customFormat="1">
      <c r="B93" s="82"/>
      <c r="C93" s="84"/>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row>
    <row r="94" spans="2:54" s="2" customFormat="1">
      <c r="B94" s="82"/>
      <c r="C94" s="84"/>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row>
    <row r="95" spans="2:54" s="2" customFormat="1">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row>
    <row r="96" spans="2:54" s="2" customFormat="1">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row>
    <row r="97" spans="2:54" s="2" customFormat="1"/>
    <row r="98" spans="2:54" s="2" customFormat="1"/>
    <row r="99" spans="2:54" s="2" customFormat="1">
      <c r="B99" s="51"/>
      <c r="C99" s="60"/>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row>
    <row r="100" spans="2:54" s="2" customFormat="1">
      <c r="B100" s="51"/>
      <c r="C100" s="60"/>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row>
    <row r="101" spans="2:54" s="2" customFormat="1">
      <c r="B101" s="51"/>
      <c r="C101" s="60"/>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row>
    <row r="102" spans="2:54" s="2" customFormat="1">
      <c r="B102" s="51"/>
      <c r="C102" s="60"/>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row>
    <row r="103" spans="2:54" s="2" customFormat="1">
      <c r="B103" s="51"/>
      <c r="C103" s="60"/>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row>
    <row r="104" spans="2:54" s="2" customFormat="1">
      <c r="B104" s="51"/>
      <c r="C104" s="60"/>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row>
    <row r="105" spans="2:54" s="2" customFormat="1">
      <c r="B105" s="51"/>
      <c r="C105" s="60"/>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row>
    <row r="106" spans="2:54" s="2" customFormat="1">
      <c r="B106" s="51"/>
      <c r="C106" s="60"/>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row>
    <row r="107" spans="2:54" s="2" customFormat="1">
      <c r="B107" s="51"/>
      <c r="C107" s="60"/>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row>
    <row r="108" spans="2:54" s="2" customFormat="1">
      <c r="B108" s="51"/>
      <c r="C108" s="60"/>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row>
    <row r="109" spans="2:54" s="2" customFormat="1">
      <c r="B109" s="51"/>
      <c r="C109" s="60"/>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row>
    <row r="110" spans="2:54" s="2" customFormat="1">
      <c r="B110" s="51"/>
      <c r="C110" s="60"/>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row>
    <row r="111" spans="2:54" s="2" customFormat="1">
      <c r="B111" s="51"/>
      <c r="C111" s="60"/>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row>
    <row r="112" spans="2:54" s="2" customFormat="1">
      <c r="B112" s="51"/>
      <c r="C112" s="60"/>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row>
    <row r="113" spans="2:54" s="2" customFormat="1">
      <c r="B113" s="51"/>
      <c r="C113" s="60"/>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row>
    <row r="114" spans="2:54" s="2" customFormat="1">
      <c r="B114" s="51"/>
      <c r="C114" s="60"/>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row>
    <row r="115" spans="2:54" s="2" customFormat="1">
      <c r="B115" s="51"/>
      <c r="C115" s="60"/>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row>
    <row r="116" spans="2:54" s="2" customFormat="1">
      <c r="B116" s="51"/>
      <c r="C116" s="60"/>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row>
    <row r="117" spans="2:54" s="2" customFormat="1">
      <c r="B117" s="51"/>
      <c r="C117" s="60"/>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row>
    <row r="118" spans="2:54" s="2" customFormat="1">
      <c r="B118" s="51"/>
      <c r="C118" s="60"/>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row>
    <row r="119" spans="2:54" s="2" customFormat="1">
      <c r="B119" s="51"/>
      <c r="C119" s="60"/>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row>
    <row r="120" spans="2:54" s="2" customFormat="1">
      <c r="B120" s="51"/>
      <c r="C120" s="60"/>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row>
    <row r="121" spans="2:54" s="2" customFormat="1">
      <c r="B121" s="51"/>
      <c r="C121" s="60"/>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row>
    <row r="122" spans="2:54" s="2" customFormat="1">
      <c r="B122" s="51"/>
      <c r="C122" s="60"/>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row>
    <row r="123" spans="2:54" s="2" customFormat="1">
      <c r="B123" s="51"/>
      <c r="C123" s="60"/>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row>
    <row r="124" spans="2:54" s="2" customFormat="1">
      <c r="B124" s="51"/>
      <c r="C124" s="60"/>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1"/>
      <c r="BB124" s="51"/>
    </row>
    <row r="125" spans="2:54" s="2" customFormat="1">
      <c r="B125" s="51"/>
      <c r="C125" s="60"/>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1"/>
      <c r="BB125" s="51"/>
    </row>
    <row r="126" spans="2:54" s="2" customFormat="1">
      <c r="B126" s="51"/>
      <c r="C126" s="60"/>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row>
    <row r="127" spans="2:54" s="2" customFormat="1">
      <c r="B127" s="51"/>
      <c r="C127" s="60"/>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row>
    <row r="128" spans="2:54" s="2" customFormat="1">
      <c r="B128" s="51"/>
      <c r="C128" s="60"/>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51"/>
      <c r="BA128" s="51"/>
      <c r="BB128" s="51"/>
    </row>
    <row r="129" spans="2:54" s="2" customFormat="1">
      <c r="B129" s="51"/>
      <c r="C129" s="60"/>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row>
    <row r="130" spans="2:54" s="2" customFormat="1">
      <c r="B130" s="51"/>
      <c r="C130" s="60"/>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row>
    <row r="131" spans="2:54" s="2" customFormat="1">
      <c r="B131" s="51"/>
      <c r="C131" s="60"/>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row>
    <row r="132" spans="2:54" s="2" customFormat="1">
      <c r="B132" s="51"/>
      <c r="C132" s="60"/>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row>
    <row r="133" spans="2:54" s="2" customFormat="1">
      <c r="B133" s="51"/>
      <c r="C133" s="60"/>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row>
    <row r="134" spans="2:54" s="2" customFormat="1">
      <c r="B134" s="51"/>
      <c r="C134" s="60"/>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row>
    <row r="135" spans="2:54" s="2" customFormat="1">
      <c r="B135" s="51"/>
      <c r="C135" s="60"/>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row>
    <row r="136" spans="2:54" s="2" customFormat="1">
      <c r="B136" s="51"/>
      <c r="C136" s="60"/>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row>
    <row r="137" spans="2:54" s="2" customFormat="1">
      <c r="B137" s="51"/>
      <c r="C137" s="60"/>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row>
    <row r="138" spans="2:54" s="2" customFormat="1">
      <c r="B138" s="51"/>
      <c r="C138" s="60"/>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row>
    <row r="139" spans="2:54" s="2" customFormat="1"/>
    <row r="140" spans="2:54" s="2" customFormat="1"/>
  </sheetData>
  <mergeCells count="20">
    <mergeCell ref="B9:I9"/>
    <mergeCell ref="B59:I59"/>
    <mergeCell ref="B63:I63"/>
    <mergeCell ref="B67:I67"/>
    <mergeCell ref="C88:I88"/>
    <mergeCell ref="F7:F8"/>
    <mergeCell ref="G7:G8"/>
    <mergeCell ref="H7:H8"/>
    <mergeCell ref="I7:I8"/>
    <mergeCell ref="B2:B5"/>
    <mergeCell ref="B6:B8"/>
    <mergeCell ref="C6:C8"/>
    <mergeCell ref="D7:D8"/>
    <mergeCell ref="E7:E8"/>
    <mergeCell ref="C2:I2"/>
    <mergeCell ref="C3:I3"/>
    <mergeCell ref="C4:I4"/>
    <mergeCell ref="C5:I5"/>
    <mergeCell ref="D6:G6"/>
    <mergeCell ref="H6:I6"/>
  </mergeCells>
  <pageMargins left="0.70866141732283505" right="0.70866141732283505" top="0.74803149606299202" bottom="0.74803149606299202" header="0.31496062992126" footer="0.31496062992126"/>
  <pageSetup paperSize="9" scale="5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T59"/>
  <sheetViews>
    <sheetView zoomScaleNormal="100" workbookViewId="0">
      <pane xSplit="1" ySplit="1" topLeftCell="B2" activePane="bottomRight" state="frozen"/>
      <selection pane="topRight"/>
      <selection pane="bottomLeft"/>
      <selection pane="bottomRight" activeCell="F4" sqref="F4:O4"/>
    </sheetView>
  </sheetViews>
  <sheetFormatPr baseColWidth="10" defaultColWidth="11" defaultRowHeight="12.75"/>
  <cols>
    <col min="1" max="1" width="62.28515625" style="255" customWidth="1"/>
    <col min="2" max="2" width="10.140625" style="255" customWidth="1"/>
    <col min="3" max="3" width="11.7109375" style="255" customWidth="1"/>
    <col min="4" max="4" width="10.7109375" style="256" customWidth="1"/>
    <col min="5" max="5" width="11.42578125" style="256" customWidth="1"/>
    <col min="6" max="6" width="10.85546875" style="256" customWidth="1"/>
    <col min="7" max="7" width="10.140625" style="256" customWidth="1"/>
    <col min="8" max="9" width="10" style="256" customWidth="1"/>
    <col min="10" max="10" width="9.42578125" style="256" customWidth="1"/>
    <col min="11" max="11" width="10.7109375" style="256" customWidth="1"/>
    <col min="12" max="12" width="11.28515625" style="256" customWidth="1"/>
    <col min="13" max="13" width="10.28515625" style="256" customWidth="1"/>
    <col min="14" max="14" width="10.140625" style="256" customWidth="1"/>
    <col min="15" max="15" width="9.42578125" style="256" customWidth="1"/>
    <col min="16" max="17" width="7.28515625" style="256" customWidth="1"/>
    <col min="18" max="18" width="7.85546875" style="256" customWidth="1"/>
    <col min="19" max="19" width="8" style="256" customWidth="1"/>
    <col min="20" max="20" width="8.42578125" style="256" customWidth="1"/>
    <col min="21" max="253" width="11" style="255"/>
    <col min="254" max="254" width="2.140625" style="255" customWidth="1"/>
    <col min="255" max="255" width="37.5703125" style="255" customWidth="1"/>
    <col min="256" max="256" width="43.85546875" style="255" customWidth="1"/>
    <col min="257" max="257" width="10.85546875" style="255" customWidth="1"/>
    <col min="258" max="276" width="9.85546875" style="255" customWidth="1"/>
    <col min="277" max="509" width="11" style="255"/>
    <col min="510" max="510" width="2.140625" style="255" customWidth="1"/>
    <col min="511" max="511" width="37.5703125" style="255" customWidth="1"/>
    <col min="512" max="512" width="43.85546875" style="255" customWidth="1"/>
    <col min="513" max="513" width="10.85546875" style="255" customWidth="1"/>
    <col min="514" max="532" width="9.85546875" style="255" customWidth="1"/>
    <col min="533" max="765" width="11" style="255"/>
    <col min="766" max="766" width="2.140625" style="255" customWidth="1"/>
    <col min="767" max="767" width="37.5703125" style="255" customWidth="1"/>
    <col min="768" max="768" width="43.85546875" style="255" customWidth="1"/>
    <col min="769" max="769" width="10.85546875" style="255" customWidth="1"/>
    <col min="770" max="788" width="9.85546875" style="255" customWidth="1"/>
    <col min="789" max="1021" width="11" style="255"/>
    <col min="1022" max="1022" width="2.140625" style="255" customWidth="1"/>
    <col min="1023" max="1023" width="37.5703125" style="255" customWidth="1"/>
    <col min="1024" max="1024" width="43.85546875" style="255" customWidth="1"/>
    <col min="1025" max="1025" width="10.85546875" style="255" customWidth="1"/>
    <col min="1026" max="1044" width="9.85546875" style="255" customWidth="1"/>
    <col min="1045" max="1277" width="11" style="255"/>
    <col min="1278" max="1278" width="2.140625" style="255" customWidth="1"/>
    <col min="1279" max="1279" width="37.5703125" style="255" customWidth="1"/>
    <col min="1280" max="1280" width="43.85546875" style="255" customWidth="1"/>
    <col min="1281" max="1281" width="10.85546875" style="255" customWidth="1"/>
    <col min="1282" max="1300" width="9.85546875" style="255" customWidth="1"/>
    <col min="1301" max="1533" width="11" style="255"/>
    <col min="1534" max="1534" width="2.140625" style="255" customWidth="1"/>
    <col min="1535" max="1535" width="37.5703125" style="255" customWidth="1"/>
    <col min="1536" max="1536" width="43.85546875" style="255" customWidth="1"/>
    <col min="1537" max="1537" width="10.85546875" style="255" customWidth="1"/>
    <col min="1538" max="1556" width="9.85546875" style="255" customWidth="1"/>
    <col min="1557" max="1789" width="11" style="255"/>
    <col min="1790" max="1790" width="2.140625" style="255" customWidth="1"/>
    <col min="1791" max="1791" width="37.5703125" style="255" customWidth="1"/>
    <col min="1792" max="1792" width="43.85546875" style="255" customWidth="1"/>
    <col min="1793" max="1793" width="10.85546875" style="255" customWidth="1"/>
    <col min="1794" max="1812" width="9.85546875" style="255" customWidth="1"/>
    <col min="1813" max="2045" width="11" style="255"/>
    <col min="2046" max="2046" width="2.140625" style="255" customWidth="1"/>
    <col min="2047" max="2047" width="37.5703125" style="255" customWidth="1"/>
    <col min="2048" max="2048" width="43.85546875" style="255" customWidth="1"/>
    <col min="2049" max="2049" width="10.85546875" style="255" customWidth="1"/>
    <col min="2050" max="2068" width="9.85546875" style="255" customWidth="1"/>
    <col min="2069" max="2301" width="11" style="255"/>
    <col min="2302" max="2302" width="2.140625" style="255" customWidth="1"/>
    <col min="2303" max="2303" width="37.5703125" style="255" customWidth="1"/>
    <col min="2304" max="2304" width="43.85546875" style="255" customWidth="1"/>
    <col min="2305" max="2305" width="10.85546875" style="255" customWidth="1"/>
    <col min="2306" max="2324" width="9.85546875" style="255" customWidth="1"/>
    <col min="2325" max="2557" width="11" style="255"/>
    <col min="2558" max="2558" width="2.140625" style="255" customWidth="1"/>
    <col min="2559" max="2559" width="37.5703125" style="255" customWidth="1"/>
    <col min="2560" max="2560" width="43.85546875" style="255" customWidth="1"/>
    <col min="2561" max="2561" width="10.85546875" style="255" customWidth="1"/>
    <col min="2562" max="2580" width="9.85546875" style="255" customWidth="1"/>
    <col min="2581" max="2813" width="11" style="255"/>
    <col min="2814" max="2814" width="2.140625" style="255" customWidth="1"/>
    <col min="2815" max="2815" width="37.5703125" style="255" customWidth="1"/>
    <col min="2816" max="2816" width="43.85546875" style="255" customWidth="1"/>
    <col min="2817" max="2817" width="10.85546875" style="255" customWidth="1"/>
    <col min="2818" max="2836" width="9.85546875" style="255" customWidth="1"/>
    <col min="2837" max="3069" width="11" style="255"/>
    <col min="3070" max="3070" width="2.140625" style="255" customWidth="1"/>
    <col min="3071" max="3071" width="37.5703125" style="255" customWidth="1"/>
    <col min="3072" max="3072" width="43.85546875" style="255" customWidth="1"/>
    <col min="3073" max="3073" width="10.85546875" style="255" customWidth="1"/>
    <col min="3074" max="3092" width="9.85546875" style="255" customWidth="1"/>
    <col min="3093" max="3325" width="11" style="255"/>
    <col min="3326" max="3326" width="2.140625" style="255" customWidth="1"/>
    <col min="3327" max="3327" width="37.5703125" style="255" customWidth="1"/>
    <col min="3328" max="3328" width="43.85546875" style="255" customWidth="1"/>
    <col min="3329" max="3329" width="10.85546875" style="255" customWidth="1"/>
    <col min="3330" max="3348" width="9.85546875" style="255" customWidth="1"/>
    <col min="3349" max="3581" width="11" style="255"/>
    <col min="3582" max="3582" width="2.140625" style="255" customWidth="1"/>
    <col min="3583" max="3583" width="37.5703125" style="255" customWidth="1"/>
    <col min="3584" max="3584" width="43.85546875" style="255" customWidth="1"/>
    <col min="3585" max="3585" width="10.85546875" style="255" customWidth="1"/>
    <col min="3586" max="3604" width="9.85546875" style="255" customWidth="1"/>
    <col min="3605" max="3837" width="11" style="255"/>
    <col min="3838" max="3838" width="2.140625" style="255" customWidth="1"/>
    <col min="3839" max="3839" width="37.5703125" style="255" customWidth="1"/>
    <col min="3840" max="3840" width="43.85546875" style="255" customWidth="1"/>
    <col min="3841" max="3841" width="10.85546875" style="255" customWidth="1"/>
    <col min="3842" max="3860" width="9.85546875" style="255" customWidth="1"/>
    <col min="3861" max="4093" width="11" style="255"/>
    <col min="4094" max="4094" width="2.140625" style="255" customWidth="1"/>
    <col min="4095" max="4095" width="37.5703125" style="255" customWidth="1"/>
    <col min="4096" max="4096" width="43.85546875" style="255" customWidth="1"/>
    <col min="4097" max="4097" width="10.85546875" style="255" customWidth="1"/>
    <col min="4098" max="4116" width="9.85546875" style="255" customWidth="1"/>
    <col min="4117" max="4349" width="11" style="255"/>
    <col min="4350" max="4350" width="2.140625" style="255" customWidth="1"/>
    <col min="4351" max="4351" width="37.5703125" style="255" customWidth="1"/>
    <col min="4352" max="4352" width="43.85546875" style="255" customWidth="1"/>
    <col min="4353" max="4353" width="10.85546875" style="255" customWidth="1"/>
    <col min="4354" max="4372" width="9.85546875" style="255" customWidth="1"/>
    <col min="4373" max="4605" width="11" style="255"/>
    <col min="4606" max="4606" width="2.140625" style="255" customWidth="1"/>
    <col min="4607" max="4607" width="37.5703125" style="255" customWidth="1"/>
    <col min="4608" max="4608" width="43.85546875" style="255" customWidth="1"/>
    <col min="4609" max="4609" width="10.85546875" style="255" customWidth="1"/>
    <col min="4610" max="4628" width="9.85546875" style="255" customWidth="1"/>
    <col min="4629" max="4861" width="11" style="255"/>
    <col min="4862" max="4862" width="2.140625" style="255" customWidth="1"/>
    <col min="4863" max="4863" width="37.5703125" style="255" customWidth="1"/>
    <col min="4864" max="4864" width="43.85546875" style="255" customWidth="1"/>
    <col min="4865" max="4865" width="10.85546875" style="255" customWidth="1"/>
    <col min="4866" max="4884" width="9.85546875" style="255" customWidth="1"/>
    <col min="4885" max="5117" width="11" style="255"/>
    <col min="5118" max="5118" width="2.140625" style="255" customWidth="1"/>
    <col min="5119" max="5119" width="37.5703125" style="255" customWidth="1"/>
    <col min="5120" max="5120" width="43.85546875" style="255" customWidth="1"/>
    <col min="5121" max="5121" width="10.85546875" style="255" customWidth="1"/>
    <col min="5122" max="5140" width="9.85546875" style="255" customWidth="1"/>
    <col min="5141" max="5373" width="11" style="255"/>
    <col min="5374" max="5374" width="2.140625" style="255" customWidth="1"/>
    <col min="5375" max="5375" width="37.5703125" style="255" customWidth="1"/>
    <col min="5376" max="5376" width="43.85546875" style="255" customWidth="1"/>
    <col min="5377" max="5377" width="10.85546875" style="255" customWidth="1"/>
    <col min="5378" max="5396" width="9.85546875" style="255" customWidth="1"/>
    <col min="5397" max="5629" width="11" style="255"/>
    <col min="5630" max="5630" width="2.140625" style="255" customWidth="1"/>
    <col min="5631" max="5631" width="37.5703125" style="255" customWidth="1"/>
    <col min="5632" max="5632" width="43.85546875" style="255" customWidth="1"/>
    <col min="5633" max="5633" width="10.85546875" style="255" customWidth="1"/>
    <col min="5634" max="5652" width="9.85546875" style="255" customWidth="1"/>
    <col min="5653" max="5885" width="11" style="255"/>
    <col min="5886" max="5886" width="2.140625" style="255" customWidth="1"/>
    <col min="5887" max="5887" width="37.5703125" style="255" customWidth="1"/>
    <col min="5888" max="5888" width="43.85546875" style="255" customWidth="1"/>
    <col min="5889" max="5889" width="10.85546875" style="255" customWidth="1"/>
    <col min="5890" max="5908" width="9.85546875" style="255" customWidth="1"/>
    <col min="5909" max="6141" width="11" style="255"/>
    <col min="6142" max="6142" width="2.140625" style="255" customWidth="1"/>
    <col min="6143" max="6143" width="37.5703125" style="255" customWidth="1"/>
    <col min="6144" max="6144" width="43.85546875" style="255" customWidth="1"/>
    <col min="6145" max="6145" width="10.85546875" style="255" customWidth="1"/>
    <col min="6146" max="6164" width="9.85546875" style="255" customWidth="1"/>
    <col min="6165" max="6397" width="11" style="255"/>
    <col min="6398" max="6398" width="2.140625" style="255" customWidth="1"/>
    <col min="6399" max="6399" width="37.5703125" style="255" customWidth="1"/>
    <col min="6400" max="6400" width="43.85546875" style="255" customWidth="1"/>
    <col min="6401" max="6401" width="10.85546875" style="255" customWidth="1"/>
    <col min="6402" max="6420" width="9.85546875" style="255" customWidth="1"/>
    <col min="6421" max="6653" width="11" style="255"/>
    <col min="6654" max="6654" width="2.140625" style="255" customWidth="1"/>
    <col min="6655" max="6655" width="37.5703125" style="255" customWidth="1"/>
    <col min="6656" max="6656" width="43.85546875" style="255" customWidth="1"/>
    <col min="6657" max="6657" width="10.85546875" style="255" customWidth="1"/>
    <col min="6658" max="6676" width="9.85546875" style="255" customWidth="1"/>
    <col min="6677" max="6909" width="11" style="255"/>
    <col min="6910" max="6910" width="2.140625" style="255" customWidth="1"/>
    <col min="6911" max="6911" width="37.5703125" style="255" customWidth="1"/>
    <col min="6912" max="6912" width="43.85546875" style="255" customWidth="1"/>
    <col min="6913" max="6913" width="10.85546875" style="255" customWidth="1"/>
    <col min="6914" max="6932" width="9.85546875" style="255" customWidth="1"/>
    <col min="6933" max="7165" width="11" style="255"/>
    <col min="7166" max="7166" width="2.140625" style="255" customWidth="1"/>
    <col min="7167" max="7167" width="37.5703125" style="255" customWidth="1"/>
    <col min="7168" max="7168" width="43.85546875" style="255" customWidth="1"/>
    <col min="7169" max="7169" width="10.85546875" style="255" customWidth="1"/>
    <col min="7170" max="7188" width="9.85546875" style="255" customWidth="1"/>
    <col min="7189" max="7421" width="11" style="255"/>
    <col min="7422" max="7422" width="2.140625" style="255" customWidth="1"/>
    <col min="7423" max="7423" width="37.5703125" style="255" customWidth="1"/>
    <col min="7424" max="7424" width="43.85546875" style="255" customWidth="1"/>
    <col min="7425" max="7425" width="10.85546875" style="255" customWidth="1"/>
    <col min="7426" max="7444" width="9.85546875" style="255" customWidth="1"/>
    <col min="7445" max="7677" width="11" style="255"/>
    <col min="7678" max="7678" width="2.140625" style="255" customWidth="1"/>
    <col min="7679" max="7679" width="37.5703125" style="255" customWidth="1"/>
    <col min="7680" max="7680" width="43.85546875" style="255" customWidth="1"/>
    <col min="7681" max="7681" width="10.85546875" style="255" customWidth="1"/>
    <col min="7682" max="7700" width="9.85546875" style="255" customWidth="1"/>
    <col min="7701" max="7933" width="11" style="255"/>
    <col min="7934" max="7934" width="2.140625" style="255" customWidth="1"/>
    <col min="7935" max="7935" width="37.5703125" style="255" customWidth="1"/>
    <col min="7936" max="7936" width="43.85546875" style="255" customWidth="1"/>
    <col min="7937" max="7937" width="10.85546875" style="255" customWidth="1"/>
    <col min="7938" max="7956" width="9.85546875" style="255" customWidth="1"/>
    <col min="7957" max="8189" width="11" style="255"/>
    <col min="8190" max="8190" width="2.140625" style="255" customWidth="1"/>
    <col min="8191" max="8191" width="37.5703125" style="255" customWidth="1"/>
    <col min="8192" max="8192" width="43.85546875" style="255" customWidth="1"/>
    <col min="8193" max="8193" width="10.85546875" style="255" customWidth="1"/>
    <col min="8194" max="8212" width="9.85546875" style="255" customWidth="1"/>
    <col min="8213" max="8445" width="11" style="255"/>
    <col min="8446" max="8446" width="2.140625" style="255" customWidth="1"/>
    <col min="8447" max="8447" width="37.5703125" style="255" customWidth="1"/>
    <col min="8448" max="8448" width="43.85546875" style="255" customWidth="1"/>
    <col min="8449" max="8449" width="10.85546875" style="255" customWidth="1"/>
    <col min="8450" max="8468" width="9.85546875" style="255" customWidth="1"/>
    <col min="8469" max="8701" width="11" style="255"/>
    <col min="8702" max="8702" width="2.140625" style="255" customWidth="1"/>
    <col min="8703" max="8703" width="37.5703125" style="255" customWidth="1"/>
    <col min="8704" max="8704" width="43.85546875" style="255" customWidth="1"/>
    <col min="8705" max="8705" width="10.85546875" style="255" customWidth="1"/>
    <col min="8706" max="8724" width="9.85546875" style="255" customWidth="1"/>
    <col min="8725" max="8957" width="11" style="255"/>
    <col min="8958" max="8958" width="2.140625" style="255" customWidth="1"/>
    <col min="8959" max="8959" width="37.5703125" style="255" customWidth="1"/>
    <col min="8960" max="8960" width="43.85546875" style="255" customWidth="1"/>
    <col min="8961" max="8961" width="10.85546875" style="255" customWidth="1"/>
    <col min="8962" max="8980" width="9.85546875" style="255" customWidth="1"/>
    <col min="8981" max="9213" width="11" style="255"/>
    <col min="9214" max="9214" width="2.140625" style="255" customWidth="1"/>
    <col min="9215" max="9215" width="37.5703125" style="255" customWidth="1"/>
    <col min="9216" max="9216" width="43.85546875" style="255" customWidth="1"/>
    <col min="9217" max="9217" width="10.85546875" style="255" customWidth="1"/>
    <col min="9218" max="9236" width="9.85546875" style="255" customWidth="1"/>
    <col min="9237" max="9469" width="11" style="255"/>
    <col min="9470" max="9470" width="2.140625" style="255" customWidth="1"/>
    <col min="9471" max="9471" width="37.5703125" style="255" customWidth="1"/>
    <col min="9472" max="9472" width="43.85546875" style="255" customWidth="1"/>
    <col min="9473" max="9473" width="10.85546875" style="255" customWidth="1"/>
    <col min="9474" max="9492" width="9.85546875" style="255" customWidth="1"/>
    <col min="9493" max="9725" width="11" style="255"/>
    <col min="9726" max="9726" width="2.140625" style="255" customWidth="1"/>
    <col min="9727" max="9727" width="37.5703125" style="255" customWidth="1"/>
    <col min="9728" max="9728" width="43.85546875" style="255" customWidth="1"/>
    <col min="9729" max="9729" width="10.85546875" style="255" customWidth="1"/>
    <col min="9730" max="9748" width="9.85546875" style="255" customWidth="1"/>
    <col min="9749" max="9981" width="11" style="255"/>
    <col min="9982" max="9982" width="2.140625" style="255" customWidth="1"/>
    <col min="9983" max="9983" width="37.5703125" style="255" customWidth="1"/>
    <col min="9984" max="9984" width="43.85546875" style="255" customWidth="1"/>
    <col min="9985" max="9985" width="10.85546875" style="255" customWidth="1"/>
    <col min="9986" max="10004" width="9.85546875" style="255" customWidth="1"/>
    <col min="10005" max="10237" width="11" style="255"/>
    <col min="10238" max="10238" width="2.140625" style="255" customWidth="1"/>
    <col min="10239" max="10239" width="37.5703125" style="255" customWidth="1"/>
    <col min="10240" max="10240" width="43.85546875" style="255" customWidth="1"/>
    <col min="10241" max="10241" width="10.85546875" style="255" customWidth="1"/>
    <col min="10242" max="10260" width="9.85546875" style="255" customWidth="1"/>
    <col min="10261" max="10493" width="11" style="255"/>
    <col min="10494" max="10494" width="2.140625" style="255" customWidth="1"/>
    <col min="10495" max="10495" width="37.5703125" style="255" customWidth="1"/>
    <col min="10496" max="10496" width="43.85546875" style="255" customWidth="1"/>
    <col min="10497" max="10497" width="10.85546875" style="255" customWidth="1"/>
    <col min="10498" max="10516" width="9.85546875" style="255" customWidth="1"/>
    <col min="10517" max="10749" width="11" style="255"/>
    <col min="10750" max="10750" width="2.140625" style="255" customWidth="1"/>
    <col min="10751" max="10751" width="37.5703125" style="255" customWidth="1"/>
    <col min="10752" max="10752" width="43.85546875" style="255" customWidth="1"/>
    <col min="10753" max="10753" width="10.85546875" style="255" customWidth="1"/>
    <col min="10754" max="10772" width="9.85546875" style="255" customWidth="1"/>
    <col min="10773" max="11005" width="11" style="255"/>
    <col min="11006" max="11006" width="2.140625" style="255" customWidth="1"/>
    <col min="11007" max="11007" width="37.5703125" style="255" customWidth="1"/>
    <col min="11008" max="11008" width="43.85546875" style="255" customWidth="1"/>
    <col min="11009" max="11009" width="10.85546875" style="255" customWidth="1"/>
    <col min="11010" max="11028" width="9.85546875" style="255" customWidth="1"/>
    <col min="11029" max="11261" width="11" style="255"/>
    <col min="11262" max="11262" width="2.140625" style="255" customWidth="1"/>
    <col min="11263" max="11263" width="37.5703125" style="255" customWidth="1"/>
    <col min="11264" max="11264" width="43.85546875" style="255" customWidth="1"/>
    <col min="11265" max="11265" width="10.85546875" style="255" customWidth="1"/>
    <col min="11266" max="11284" width="9.85546875" style="255" customWidth="1"/>
    <col min="11285" max="11517" width="11" style="255"/>
    <col min="11518" max="11518" width="2.140625" style="255" customWidth="1"/>
    <col min="11519" max="11519" width="37.5703125" style="255" customWidth="1"/>
    <col min="11520" max="11520" width="43.85546875" style="255" customWidth="1"/>
    <col min="11521" max="11521" width="10.85546875" style="255" customWidth="1"/>
    <col min="11522" max="11540" width="9.85546875" style="255" customWidth="1"/>
    <col min="11541" max="11773" width="11" style="255"/>
    <col min="11774" max="11774" width="2.140625" style="255" customWidth="1"/>
    <col min="11775" max="11775" width="37.5703125" style="255" customWidth="1"/>
    <col min="11776" max="11776" width="43.85546875" style="255" customWidth="1"/>
    <col min="11777" max="11777" width="10.85546875" style="255" customWidth="1"/>
    <col min="11778" max="11796" width="9.85546875" style="255" customWidth="1"/>
    <col min="11797" max="12029" width="11" style="255"/>
    <col min="12030" max="12030" width="2.140625" style="255" customWidth="1"/>
    <col min="12031" max="12031" width="37.5703125" style="255" customWidth="1"/>
    <col min="12032" max="12032" width="43.85546875" style="255" customWidth="1"/>
    <col min="12033" max="12033" width="10.85546875" style="255" customWidth="1"/>
    <col min="12034" max="12052" width="9.85546875" style="255" customWidth="1"/>
    <col min="12053" max="12285" width="11" style="255"/>
    <col min="12286" max="12286" width="2.140625" style="255" customWidth="1"/>
    <col min="12287" max="12287" width="37.5703125" style="255" customWidth="1"/>
    <col min="12288" max="12288" width="43.85546875" style="255" customWidth="1"/>
    <col min="12289" max="12289" width="10.85546875" style="255" customWidth="1"/>
    <col min="12290" max="12308" width="9.85546875" style="255" customWidth="1"/>
    <col min="12309" max="12541" width="11" style="255"/>
    <col min="12542" max="12542" width="2.140625" style="255" customWidth="1"/>
    <col min="12543" max="12543" width="37.5703125" style="255" customWidth="1"/>
    <col min="12544" max="12544" width="43.85546875" style="255" customWidth="1"/>
    <col min="12545" max="12545" width="10.85546875" style="255" customWidth="1"/>
    <col min="12546" max="12564" width="9.85546875" style="255" customWidth="1"/>
    <col min="12565" max="12797" width="11" style="255"/>
    <col min="12798" max="12798" width="2.140625" style="255" customWidth="1"/>
    <col min="12799" max="12799" width="37.5703125" style="255" customWidth="1"/>
    <col min="12800" max="12800" width="43.85546875" style="255" customWidth="1"/>
    <col min="12801" max="12801" width="10.85546875" style="255" customWidth="1"/>
    <col min="12802" max="12820" width="9.85546875" style="255" customWidth="1"/>
    <col min="12821" max="13053" width="11" style="255"/>
    <col min="13054" max="13054" width="2.140625" style="255" customWidth="1"/>
    <col min="13055" max="13055" width="37.5703125" style="255" customWidth="1"/>
    <col min="13056" max="13056" width="43.85546875" style="255" customWidth="1"/>
    <col min="13057" max="13057" width="10.85546875" style="255" customWidth="1"/>
    <col min="13058" max="13076" width="9.85546875" style="255" customWidth="1"/>
    <col min="13077" max="13309" width="11" style="255"/>
    <col min="13310" max="13310" width="2.140625" style="255" customWidth="1"/>
    <col min="13311" max="13311" width="37.5703125" style="255" customWidth="1"/>
    <col min="13312" max="13312" width="43.85546875" style="255" customWidth="1"/>
    <col min="13313" max="13313" width="10.85546875" style="255" customWidth="1"/>
    <col min="13314" max="13332" width="9.85546875" style="255" customWidth="1"/>
    <col min="13333" max="13565" width="11" style="255"/>
    <col min="13566" max="13566" width="2.140625" style="255" customWidth="1"/>
    <col min="13567" max="13567" width="37.5703125" style="255" customWidth="1"/>
    <col min="13568" max="13568" width="43.85546875" style="255" customWidth="1"/>
    <col min="13569" max="13569" width="10.85546875" style="255" customWidth="1"/>
    <col min="13570" max="13588" width="9.85546875" style="255" customWidth="1"/>
    <col min="13589" max="13821" width="11" style="255"/>
    <col min="13822" max="13822" width="2.140625" style="255" customWidth="1"/>
    <col min="13823" max="13823" width="37.5703125" style="255" customWidth="1"/>
    <col min="13824" max="13824" width="43.85546875" style="255" customWidth="1"/>
    <col min="13825" max="13825" width="10.85546875" style="255" customWidth="1"/>
    <col min="13826" max="13844" width="9.85546875" style="255" customWidth="1"/>
    <col min="13845" max="14077" width="11" style="255"/>
    <col min="14078" max="14078" width="2.140625" style="255" customWidth="1"/>
    <col min="14079" max="14079" width="37.5703125" style="255" customWidth="1"/>
    <col min="14080" max="14080" width="43.85546875" style="255" customWidth="1"/>
    <col min="14081" max="14081" width="10.85546875" style="255" customWidth="1"/>
    <col min="14082" max="14100" width="9.85546875" style="255" customWidth="1"/>
    <col min="14101" max="14333" width="11" style="255"/>
    <col min="14334" max="14334" width="2.140625" style="255" customWidth="1"/>
    <col min="14335" max="14335" width="37.5703125" style="255" customWidth="1"/>
    <col min="14336" max="14336" width="43.85546875" style="255" customWidth="1"/>
    <col min="14337" max="14337" width="10.85546875" style="255" customWidth="1"/>
    <col min="14338" max="14356" width="9.85546875" style="255" customWidth="1"/>
    <col min="14357" max="14589" width="11" style="255"/>
    <col min="14590" max="14590" width="2.140625" style="255" customWidth="1"/>
    <col min="14591" max="14591" width="37.5703125" style="255" customWidth="1"/>
    <col min="14592" max="14592" width="43.85546875" style="255" customWidth="1"/>
    <col min="14593" max="14593" width="10.85546875" style="255" customWidth="1"/>
    <col min="14594" max="14612" width="9.85546875" style="255" customWidth="1"/>
    <col min="14613" max="14845" width="11" style="255"/>
    <col min="14846" max="14846" width="2.140625" style="255" customWidth="1"/>
    <col min="14847" max="14847" width="37.5703125" style="255" customWidth="1"/>
    <col min="14848" max="14848" width="43.85546875" style="255" customWidth="1"/>
    <col min="14849" max="14849" width="10.85546875" style="255" customWidth="1"/>
    <col min="14850" max="14868" width="9.85546875" style="255" customWidth="1"/>
    <col min="14869" max="15101" width="11" style="255"/>
    <col min="15102" max="15102" width="2.140625" style="255" customWidth="1"/>
    <col min="15103" max="15103" width="37.5703125" style="255" customWidth="1"/>
    <col min="15104" max="15104" width="43.85546875" style="255" customWidth="1"/>
    <col min="15105" max="15105" width="10.85546875" style="255" customWidth="1"/>
    <col min="15106" max="15124" width="9.85546875" style="255" customWidth="1"/>
    <col min="15125" max="15357" width="11" style="255"/>
    <col min="15358" max="15358" width="2.140625" style="255" customWidth="1"/>
    <col min="15359" max="15359" width="37.5703125" style="255" customWidth="1"/>
    <col min="15360" max="15360" width="43.85546875" style="255" customWidth="1"/>
    <col min="15361" max="15361" width="10.85546875" style="255" customWidth="1"/>
    <col min="15362" max="15380" width="9.85546875" style="255" customWidth="1"/>
    <col min="15381" max="15613" width="11" style="255"/>
    <col min="15614" max="15614" width="2.140625" style="255" customWidth="1"/>
    <col min="15615" max="15615" width="37.5703125" style="255" customWidth="1"/>
    <col min="15616" max="15616" width="43.85546875" style="255" customWidth="1"/>
    <col min="15617" max="15617" width="10.85546875" style="255" customWidth="1"/>
    <col min="15618" max="15636" width="9.85546875" style="255" customWidth="1"/>
    <col min="15637" max="15869" width="11" style="255"/>
    <col min="15870" max="15870" width="2.140625" style="255" customWidth="1"/>
    <col min="15871" max="15871" width="37.5703125" style="255" customWidth="1"/>
    <col min="15872" max="15872" width="43.85546875" style="255" customWidth="1"/>
    <col min="15873" max="15873" width="10.85546875" style="255" customWidth="1"/>
    <col min="15874" max="15892" width="9.85546875" style="255" customWidth="1"/>
    <col min="15893" max="16125" width="11" style="255"/>
    <col min="16126" max="16126" width="2.140625" style="255" customWidth="1"/>
    <col min="16127" max="16127" width="37.5703125" style="255" customWidth="1"/>
    <col min="16128" max="16128" width="43.85546875" style="255" customWidth="1"/>
    <col min="16129" max="16129" width="10.85546875" style="255" customWidth="1"/>
    <col min="16130" max="16148" width="9.85546875" style="255" customWidth="1"/>
    <col min="16149" max="16384" width="11" style="255"/>
  </cols>
  <sheetData>
    <row r="1" spans="1:20" ht="81" customHeight="1" thickBot="1">
      <c r="A1" s="685"/>
      <c r="B1" s="826" t="s">
        <v>538</v>
      </c>
      <c r="C1" s="827"/>
      <c r="D1" s="827"/>
      <c r="E1" s="827"/>
      <c r="F1" s="827"/>
      <c r="G1" s="827"/>
      <c r="H1" s="827"/>
      <c r="I1" s="827"/>
      <c r="J1" s="827"/>
      <c r="K1" s="827"/>
      <c r="L1" s="827"/>
      <c r="M1" s="827"/>
      <c r="N1" s="828"/>
      <c r="O1" s="823"/>
      <c r="P1" s="824"/>
      <c r="Q1" s="824"/>
      <c r="R1" s="824"/>
      <c r="S1" s="824"/>
      <c r="T1" s="825"/>
    </row>
    <row r="2" spans="1:20" s="254" customFormat="1" ht="40.5" customHeight="1" thickBot="1">
      <c r="A2" s="800" t="s">
        <v>541</v>
      </c>
      <c r="B2" s="800"/>
      <c r="C2" s="800"/>
      <c r="D2" s="800"/>
      <c r="E2" s="800"/>
      <c r="F2" s="800"/>
      <c r="G2" s="800"/>
      <c r="H2" s="800"/>
      <c r="I2" s="800"/>
      <c r="J2" s="800"/>
      <c r="K2" s="800"/>
      <c r="L2" s="800"/>
      <c r="M2" s="800"/>
      <c r="N2" s="800"/>
      <c r="O2" s="800"/>
      <c r="P2" s="800"/>
      <c r="Q2" s="800"/>
      <c r="R2" s="800"/>
      <c r="S2" s="800"/>
      <c r="T2" s="801"/>
    </row>
    <row r="3" spans="1:20" s="258" customFormat="1" ht="14.25" thickBot="1">
      <c r="A3" s="802" t="s">
        <v>533</v>
      </c>
      <c r="B3" s="802" t="s">
        <v>534</v>
      </c>
      <c r="C3" s="838" t="s">
        <v>535</v>
      </c>
      <c r="D3" s="884" t="s">
        <v>546</v>
      </c>
      <c r="E3" s="805"/>
      <c r="F3" s="805"/>
      <c r="G3" s="805"/>
      <c r="H3" s="805"/>
      <c r="I3" s="805"/>
      <c r="J3" s="805"/>
      <c r="K3" s="805"/>
      <c r="L3" s="805"/>
      <c r="M3" s="805"/>
      <c r="N3" s="805"/>
      <c r="O3" s="805"/>
      <c r="P3" s="805"/>
      <c r="Q3" s="805"/>
      <c r="R3" s="805"/>
      <c r="S3" s="805"/>
      <c r="T3" s="806"/>
    </row>
    <row r="4" spans="1:20" s="258" customFormat="1" ht="14.25" customHeight="1" thickBot="1">
      <c r="A4" s="803"/>
      <c r="B4" s="803"/>
      <c r="C4" s="839"/>
      <c r="D4" s="1137" t="s">
        <v>547</v>
      </c>
      <c r="E4" s="807"/>
      <c r="F4" s="810" t="s">
        <v>548</v>
      </c>
      <c r="G4" s="811"/>
      <c r="H4" s="811"/>
      <c r="I4" s="811"/>
      <c r="J4" s="811"/>
      <c r="K4" s="811"/>
      <c r="L4" s="811"/>
      <c r="M4" s="811"/>
      <c r="N4" s="811"/>
      <c r="O4" s="812"/>
      <c r="P4" s="813" t="s">
        <v>269</v>
      </c>
      <c r="Q4" s="814"/>
      <c r="R4" s="814"/>
      <c r="S4" s="814"/>
      <c r="T4" s="807"/>
    </row>
    <row r="5" spans="1:20" s="258" customFormat="1" ht="33.75" customHeight="1" thickBot="1">
      <c r="A5" s="803"/>
      <c r="B5" s="803"/>
      <c r="C5" s="839"/>
      <c r="D5" s="808"/>
      <c r="E5" s="809"/>
      <c r="F5" s="818" t="s">
        <v>63</v>
      </c>
      <c r="G5" s="819"/>
      <c r="H5" s="819"/>
      <c r="I5" s="819"/>
      <c r="J5" s="820"/>
      <c r="K5" s="836" t="s">
        <v>64</v>
      </c>
      <c r="L5" s="819"/>
      <c r="M5" s="819"/>
      <c r="N5" s="819"/>
      <c r="O5" s="837"/>
      <c r="P5" s="815"/>
      <c r="Q5" s="816"/>
      <c r="R5" s="816"/>
      <c r="S5" s="816"/>
      <c r="T5" s="817"/>
    </row>
    <row r="6" spans="1:20" s="258" customFormat="1" ht="27" customHeight="1" thickBot="1">
      <c r="A6" s="804"/>
      <c r="B6" s="804"/>
      <c r="C6" s="840"/>
      <c r="D6" s="627" t="s">
        <v>63</v>
      </c>
      <c r="E6" s="628" t="s">
        <v>64</v>
      </c>
      <c r="F6" s="621" t="s">
        <v>270</v>
      </c>
      <c r="G6" s="628" t="s">
        <v>271</v>
      </c>
      <c r="H6" s="628" t="s">
        <v>272</v>
      </c>
      <c r="I6" s="628" t="s">
        <v>273</v>
      </c>
      <c r="J6" s="622" t="s">
        <v>274</v>
      </c>
      <c r="K6" s="621" t="s">
        <v>270</v>
      </c>
      <c r="L6" s="628" t="s">
        <v>271</v>
      </c>
      <c r="M6" s="628" t="s">
        <v>272</v>
      </c>
      <c r="N6" s="628" t="s">
        <v>273</v>
      </c>
      <c r="O6" s="679" t="s">
        <v>274</v>
      </c>
      <c r="P6" s="621" t="s">
        <v>270</v>
      </c>
      <c r="Q6" s="628" t="s">
        <v>271</v>
      </c>
      <c r="R6" s="628" t="s">
        <v>272</v>
      </c>
      <c r="S6" s="628" t="s">
        <v>273</v>
      </c>
      <c r="T6" s="622" t="s">
        <v>274</v>
      </c>
    </row>
    <row r="7" spans="1:20" s="258" customFormat="1" ht="13.5">
      <c r="A7" s="843" t="s">
        <v>96</v>
      </c>
      <c r="B7" s="832">
        <v>1</v>
      </c>
      <c r="C7" s="703" t="s">
        <v>536</v>
      </c>
      <c r="D7" s="721">
        <v>52334.3</v>
      </c>
      <c r="E7" s="721">
        <v>54528.69</v>
      </c>
      <c r="F7" s="721">
        <v>52334.3</v>
      </c>
      <c r="G7" s="721">
        <v>52334.3</v>
      </c>
      <c r="H7" s="721">
        <v>52334.3</v>
      </c>
      <c r="I7" s="721">
        <v>52334.3</v>
      </c>
      <c r="J7" s="721">
        <v>52334.3</v>
      </c>
      <c r="K7" s="721">
        <v>54528.69</v>
      </c>
      <c r="L7" s="721">
        <v>54528.69</v>
      </c>
      <c r="M7" s="721">
        <v>54528.69</v>
      </c>
      <c r="N7" s="721">
        <v>54528.69</v>
      </c>
      <c r="O7" s="721">
        <v>54528.69</v>
      </c>
      <c r="P7" s="689">
        <v>20</v>
      </c>
      <c r="Q7" s="689">
        <v>40</v>
      </c>
      <c r="R7" s="689">
        <v>60</v>
      </c>
      <c r="S7" s="689">
        <v>80</v>
      </c>
      <c r="T7" s="696">
        <v>100</v>
      </c>
    </row>
    <row r="8" spans="1:20" s="258" customFormat="1" ht="15.75" customHeight="1">
      <c r="A8" s="844"/>
      <c r="B8" s="835"/>
      <c r="C8" s="704" t="s">
        <v>537</v>
      </c>
      <c r="D8" s="718">
        <v>251519.37205149591</v>
      </c>
      <c r="E8" s="718">
        <v>258840.7545685574</v>
      </c>
      <c r="F8" s="718">
        <v>251519.37205149591</v>
      </c>
      <c r="G8" s="718">
        <v>255607.68134980326</v>
      </c>
      <c r="H8" s="718">
        <v>258840.7545685574</v>
      </c>
      <c r="I8" s="718">
        <v>261946.78514868914</v>
      </c>
      <c r="J8" s="718">
        <v>264899.39064338233</v>
      </c>
      <c r="K8" s="718">
        <v>251519.37205149591</v>
      </c>
      <c r="L8" s="718">
        <v>255607.68134980326</v>
      </c>
      <c r="M8" s="718">
        <v>258840.7545685574</v>
      </c>
      <c r="N8" s="718">
        <v>261946.78514868914</v>
      </c>
      <c r="O8" s="718">
        <v>264899.39064338233</v>
      </c>
      <c r="P8" s="482">
        <v>100</v>
      </c>
      <c r="Q8" s="482">
        <v>0</v>
      </c>
      <c r="R8" s="482">
        <v>0</v>
      </c>
      <c r="S8" s="482">
        <v>0</v>
      </c>
      <c r="T8" s="581">
        <v>0</v>
      </c>
    </row>
    <row r="9" spans="1:20" s="258" customFormat="1" ht="15.75" customHeight="1">
      <c r="A9" s="845" t="s">
        <v>97</v>
      </c>
      <c r="B9" s="835"/>
      <c r="C9" s="705" t="s">
        <v>536</v>
      </c>
      <c r="D9" s="722">
        <v>76154.850000000006</v>
      </c>
      <c r="E9" s="722">
        <v>48119.54</v>
      </c>
      <c r="F9" s="722">
        <v>76154.850000000006</v>
      </c>
      <c r="G9" s="722">
        <v>76154.850000000006</v>
      </c>
      <c r="H9" s="722">
        <v>60923.880000000005</v>
      </c>
      <c r="I9" s="722">
        <v>60923.880000000005</v>
      </c>
      <c r="J9" s="722">
        <v>60923.880000000005</v>
      </c>
      <c r="K9" s="722">
        <v>48119.54</v>
      </c>
      <c r="L9" s="722">
        <v>48119.54</v>
      </c>
      <c r="M9" s="722">
        <v>38495.632000000005</v>
      </c>
      <c r="N9" s="722">
        <v>38495.632000000005</v>
      </c>
      <c r="O9" s="722">
        <v>38495.632000000005</v>
      </c>
      <c r="P9" s="722">
        <v>20</v>
      </c>
      <c r="Q9" s="722">
        <v>40</v>
      </c>
      <c r="R9" s="722">
        <v>60</v>
      </c>
      <c r="S9" s="722">
        <v>80</v>
      </c>
      <c r="T9" s="723">
        <v>100</v>
      </c>
    </row>
    <row r="10" spans="1:20" s="258" customFormat="1" ht="15.75" customHeight="1">
      <c r="A10" s="844"/>
      <c r="B10" s="835"/>
      <c r="C10" s="704" t="s">
        <v>537</v>
      </c>
      <c r="D10" s="718">
        <v>299044.25104346062</v>
      </c>
      <c r="E10" s="718">
        <v>230832.13413253558</v>
      </c>
      <c r="F10" s="718">
        <v>299044.25104346062</v>
      </c>
      <c r="G10" s="718">
        <v>303794.3823394198</v>
      </c>
      <c r="H10" s="718">
        <v>141174.88059751233</v>
      </c>
      <c r="I10" s="718">
        <v>143417.35546934017</v>
      </c>
      <c r="J10" s="718">
        <v>145233.36305277789</v>
      </c>
      <c r="K10" s="718">
        <v>230832.13413253558</v>
      </c>
      <c r="L10" s="718">
        <v>234498.75852217033</v>
      </c>
      <c r="M10" s="718">
        <v>141174.88059751233</v>
      </c>
      <c r="N10" s="718">
        <v>143417.35546934017</v>
      </c>
      <c r="O10" s="718">
        <v>145233.36305277789</v>
      </c>
      <c r="P10" s="482">
        <v>100</v>
      </c>
      <c r="Q10" s="482">
        <v>0</v>
      </c>
      <c r="R10" s="482">
        <v>0</v>
      </c>
      <c r="S10" s="482">
        <v>0</v>
      </c>
      <c r="T10" s="581">
        <v>0</v>
      </c>
    </row>
    <row r="11" spans="1:20" s="258" customFormat="1" ht="18.75" customHeight="1">
      <c r="A11" s="845" t="s">
        <v>115</v>
      </c>
      <c r="B11" s="835"/>
      <c r="C11" s="705" t="s">
        <v>536</v>
      </c>
      <c r="D11" s="722">
        <v>135780.85999999999</v>
      </c>
      <c r="E11" s="722">
        <v>36157.85</v>
      </c>
      <c r="F11" s="722">
        <v>135780.85999999999</v>
      </c>
      <c r="G11" s="722">
        <v>135780.85999999999</v>
      </c>
      <c r="H11" s="722">
        <v>118039.0432788</v>
      </c>
      <c r="I11" s="722">
        <v>118039.0432788</v>
      </c>
      <c r="J11" s="722">
        <v>118039.0432788</v>
      </c>
      <c r="K11" s="722">
        <v>36157.85</v>
      </c>
      <c r="L11" s="722">
        <v>36157.85</v>
      </c>
      <c r="M11" s="722">
        <v>154.03924123572403</v>
      </c>
      <c r="N11" s="722">
        <v>154.03924123572403</v>
      </c>
      <c r="O11" s="722">
        <v>154.03924123572403</v>
      </c>
      <c r="P11" s="722">
        <v>20</v>
      </c>
      <c r="Q11" s="722">
        <v>40</v>
      </c>
      <c r="R11" s="722">
        <v>60</v>
      </c>
      <c r="S11" s="722">
        <v>80</v>
      </c>
      <c r="T11" s="723">
        <v>100</v>
      </c>
    </row>
    <row r="12" spans="1:20" s="258" customFormat="1" ht="15.75" customHeight="1">
      <c r="A12" s="844"/>
      <c r="B12" s="835"/>
      <c r="C12" s="704" t="s">
        <v>537</v>
      </c>
      <c r="D12" s="718">
        <f>F12</f>
        <v>331605.29588553897</v>
      </c>
      <c r="E12" s="718">
        <f>K12</f>
        <v>255965.99122644713</v>
      </c>
      <c r="F12" s="718">
        <v>331605.29588553897</v>
      </c>
      <c r="G12" s="718">
        <v>336895.36548755504</v>
      </c>
      <c r="H12" s="718">
        <v>161056.12562535249</v>
      </c>
      <c r="I12" s="718">
        <v>162945.26164649805</v>
      </c>
      <c r="J12" s="718">
        <v>164762.26385308299</v>
      </c>
      <c r="K12" s="718">
        <v>255965.99122644713</v>
      </c>
      <c r="L12" s="718">
        <v>260049.39377199727</v>
      </c>
      <c r="M12" s="718">
        <v>161056.12562535249</v>
      </c>
      <c r="N12" s="718">
        <v>162945.26164649805</v>
      </c>
      <c r="O12" s="718">
        <v>164762.26385308299</v>
      </c>
      <c r="P12" s="482">
        <v>100</v>
      </c>
      <c r="Q12" s="482">
        <v>0</v>
      </c>
      <c r="R12" s="482">
        <v>0</v>
      </c>
      <c r="S12" s="482">
        <v>0</v>
      </c>
      <c r="T12" s="581">
        <v>0</v>
      </c>
    </row>
    <row r="13" spans="1:20" s="254" customFormat="1" ht="21.75" customHeight="1">
      <c r="A13" s="841" t="s">
        <v>152</v>
      </c>
      <c r="B13" s="835"/>
      <c r="C13" s="706" t="s">
        <v>536</v>
      </c>
      <c r="D13" s="691">
        <v>19669.28</v>
      </c>
      <c r="E13" s="691">
        <v>46394.8</v>
      </c>
      <c r="F13" s="691">
        <v>19669.28</v>
      </c>
      <c r="G13" s="691">
        <v>19669.28</v>
      </c>
      <c r="H13" s="691">
        <v>15735.423999999999</v>
      </c>
      <c r="I13" s="691">
        <v>15735.423999999999</v>
      </c>
      <c r="J13" s="691">
        <v>15735.423999999999</v>
      </c>
      <c r="K13" s="691">
        <v>46394.8</v>
      </c>
      <c r="L13" s="691">
        <v>46394.8</v>
      </c>
      <c r="M13" s="691">
        <v>37115.840000000004</v>
      </c>
      <c r="N13" s="691">
        <v>37115.840000000004</v>
      </c>
      <c r="O13" s="691">
        <v>37115.840000000004</v>
      </c>
      <c r="P13" s="691">
        <v>20</v>
      </c>
      <c r="Q13" s="691">
        <v>40</v>
      </c>
      <c r="R13" s="691">
        <v>60</v>
      </c>
      <c r="S13" s="691">
        <v>80</v>
      </c>
      <c r="T13" s="692">
        <v>100</v>
      </c>
    </row>
    <row r="14" spans="1:20" s="254" customFormat="1" ht="21.75" customHeight="1">
      <c r="A14" s="841"/>
      <c r="B14" s="835"/>
      <c r="C14" s="707" t="s">
        <v>537</v>
      </c>
      <c r="D14" s="671">
        <f>F14</f>
        <v>73051.460782155744</v>
      </c>
      <c r="E14" s="671">
        <f>K14</f>
        <v>73051.460782155744</v>
      </c>
      <c r="F14" s="671">
        <v>73051.460782155744</v>
      </c>
      <c r="G14" s="671">
        <v>74232.089884475427</v>
      </c>
      <c r="H14" s="671">
        <v>148903.51543200001</v>
      </c>
      <c r="I14" s="671">
        <v>32220.59694640919</v>
      </c>
      <c r="J14" s="671">
        <v>32568.264354650193</v>
      </c>
      <c r="K14" s="671">
        <v>73051.460782155744</v>
      </c>
      <c r="L14" s="671">
        <v>74232.089884475427</v>
      </c>
      <c r="M14" s="671">
        <v>148903.51543200001</v>
      </c>
      <c r="N14" s="671">
        <v>72126.089960313766</v>
      </c>
      <c r="O14" s="671">
        <v>72904.346514801786</v>
      </c>
      <c r="P14" s="671">
        <v>100</v>
      </c>
      <c r="Q14" s="671">
        <v>0</v>
      </c>
      <c r="R14" s="671">
        <v>0</v>
      </c>
      <c r="S14" s="671">
        <v>0</v>
      </c>
      <c r="T14" s="672">
        <v>0</v>
      </c>
    </row>
    <row r="15" spans="1:20" s="254" customFormat="1" ht="21.75" customHeight="1">
      <c r="A15" s="841" t="s">
        <v>87</v>
      </c>
      <c r="B15" s="835"/>
      <c r="C15" s="706" t="s">
        <v>536</v>
      </c>
      <c r="D15" s="691">
        <v>5203281.71</v>
      </c>
      <c r="E15" s="691">
        <v>3111412.61</v>
      </c>
      <c r="F15" s="691">
        <v>5203281.71</v>
      </c>
      <c r="G15" s="691">
        <v>5203281.71</v>
      </c>
      <c r="H15" s="691">
        <v>5203281.71</v>
      </c>
      <c r="I15" s="691">
        <v>5203281.71</v>
      </c>
      <c r="J15" s="691">
        <v>1823535.3972332003</v>
      </c>
      <c r="K15" s="691">
        <v>3111412.61</v>
      </c>
      <c r="L15" s="691">
        <v>3111412.61</v>
      </c>
      <c r="M15" s="691">
        <v>3111412.61</v>
      </c>
      <c r="N15" s="691">
        <v>3111412.61</v>
      </c>
      <c r="O15" s="691">
        <v>1823535.3972332003</v>
      </c>
      <c r="P15" s="691">
        <v>20</v>
      </c>
      <c r="Q15" s="691">
        <v>40</v>
      </c>
      <c r="R15" s="691">
        <v>60</v>
      </c>
      <c r="S15" s="691">
        <v>80</v>
      </c>
      <c r="T15" s="692">
        <v>100</v>
      </c>
    </row>
    <row r="16" spans="1:20" s="254" customFormat="1" ht="15" customHeight="1">
      <c r="A16" s="841"/>
      <c r="B16" s="835"/>
      <c r="C16" s="707" t="s">
        <v>537</v>
      </c>
      <c r="D16" s="719">
        <f>F16</f>
        <v>6202168.2862000009</v>
      </c>
      <c r="E16" s="719">
        <f>K16</f>
        <v>4787451.14396</v>
      </c>
      <c r="F16" s="671">
        <v>6202168.2862000009</v>
      </c>
      <c r="G16" s="671">
        <v>6295030.5229549995</v>
      </c>
      <c r="H16" s="671">
        <v>6367754.4073899994</v>
      </c>
      <c r="I16" s="671">
        <v>6433833.3759399997</v>
      </c>
      <c r="J16" s="671">
        <v>6496973.9589837492</v>
      </c>
      <c r="K16" s="671">
        <v>4787451.14396</v>
      </c>
      <c r="L16" s="671">
        <v>4859131.4662389997</v>
      </c>
      <c r="M16" s="671">
        <v>4915267.0026619993</v>
      </c>
      <c r="N16" s="671">
        <v>4966273.3312519994</v>
      </c>
      <c r="O16" s="671">
        <v>5015011.5212807497</v>
      </c>
      <c r="P16" s="671">
        <v>0</v>
      </c>
      <c r="Q16" s="671">
        <v>10</v>
      </c>
      <c r="R16" s="671">
        <v>10</v>
      </c>
      <c r="S16" s="671">
        <v>10</v>
      </c>
      <c r="T16" s="672">
        <v>20</v>
      </c>
    </row>
    <row r="17" spans="1:20" s="254" customFormat="1" ht="15" customHeight="1">
      <c r="A17" s="842" t="s">
        <v>153</v>
      </c>
      <c r="B17" s="835"/>
      <c r="C17" s="706" t="s">
        <v>536</v>
      </c>
      <c r="D17" s="691">
        <v>84519.32</v>
      </c>
      <c r="E17" s="691">
        <v>62671.03</v>
      </c>
      <c r="F17" s="691">
        <v>84519.32</v>
      </c>
      <c r="G17" s="691">
        <v>84519.32</v>
      </c>
      <c r="H17" s="691">
        <v>67615.456000000006</v>
      </c>
      <c r="I17" s="691">
        <v>67615.456000000006</v>
      </c>
      <c r="J17" s="691">
        <v>67615.456000000006</v>
      </c>
      <c r="K17" s="691">
        <v>62671.03</v>
      </c>
      <c r="L17" s="691">
        <v>62671.03</v>
      </c>
      <c r="M17" s="691">
        <v>50136.824000000001</v>
      </c>
      <c r="N17" s="691">
        <v>50136.824000000001</v>
      </c>
      <c r="O17" s="691">
        <v>50136.824000000001</v>
      </c>
      <c r="P17" s="691">
        <v>20</v>
      </c>
      <c r="Q17" s="691">
        <v>40</v>
      </c>
      <c r="R17" s="691">
        <v>60</v>
      </c>
      <c r="S17" s="691">
        <v>80</v>
      </c>
      <c r="T17" s="692">
        <v>100</v>
      </c>
    </row>
    <row r="18" spans="1:20" s="254" customFormat="1" ht="15.75" customHeight="1">
      <c r="A18" s="842"/>
      <c r="B18" s="835"/>
      <c r="C18" s="708" t="s">
        <v>537</v>
      </c>
      <c r="D18" s="671">
        <f>F18</f>
        <v>280942.60133420007</v>
      </c>
      <c r="E18" s="671">
        <f>K18</f>
        <v>216859.47818236001</v>
      </c>
      <c r="F18" s="671">
        <v>280942.60133420007</v>
      </c>
      <c r="G18" s="671">
        <v>285181.60418571252</v>
      </c>
      <c r="H18" s="671">
        <v>132629.32846800002</v>
      </c>
      <c r="I18" s="671">
        <v>134630.50628475004</v>
      </c>
      <c r="J18" s="671">
        <v>136208.06101350003</v>
      </c>
      <c r="K18" s="671">
        <v>216859.47818236001</v>
      </c>
      <c r="L18" s="671">
        <v>220131.56273638253</v>
      </c>
      <c r="M18" s="671">
        <v>132629.32846800002</v>
      </c>
      <c r="N18" s="671">
        <v>134630.50628475004</v>
      </c>
      <c r="O18" s="671">
        <v>136208.06101350003</v>
      </c>
      <c r="P18" s="671">
        <v>100</v>
      </c>
      <c r="Q18" s="671">
        <v>0</v>
      </c>
      <c r="R18" s="671">
        <v>0</v>
      </c>
      <c r="S18" s="671">
        <v>0</v>
      </c>
      <c r="T18" s="672">
        <v>0</v>
      </c>
    </row>
    <row r="19" spans="1:20" s="254" customFormat="1" ht="15" customHeight="1">
      <c r="A19" s="830" t="s">
        <v>154</v>
      </c>
      <c r="B19" s="835"/>
      <c r="C19" s="706" t="s">
        <v>536</v>
      </c>
      <c r="D19" s="691">
        <v>2190043.8360000001</v>
      </c>
      <c r="E19" s="691">
        <v>78390022.717439994</v>
      </c>
      <c r="F19" s="691">
        <v>2190043.8360000001</v>
      </c>
      <c r="G19" s="691">
        <v>2190043.8360000001</v>
      </c>
      <c r="H19" s="691">
        <v>1095021.9180000001</v>
      </c>
      <c r="I19" s="691">
        <v>1095021.9180000001</v>
      </c>
      <c r="J19" s="691">
        <v>1095021.9180000001</v>
      </c>
      <c r="K19" s="691">
        <v>78390022.717439994</v>
      </c>
      <c r="L19" s="691">
        <v>78390022.717439994</v>
      </c>
      <c r="M19" s="691">
        <v>39195011.358719997</v>
      </c>
      <c r="N19" s="691">
        <v>39195011.358719997</v>
      </c>
      <c r="O19" s="691">
        <v>39195011.358719997</v>
      </c>
      <c r="P19" s="690" t="s">
        <v>275</v>
      </c>
      <c r="Q19" s="690" t="s">
        <v>275</v>
      </c>
      <c r="R19" s="690" t="s">
        <v>275</v>
      </c>
      <c r="S19" s="690" t="s">
        <v>275</v>
      </c>
      <c r="T19" s="694" t="s">
        <v>275</v>
      </c>
    </row>
    <row r="20" spans="1:20" s="254" customFormat="1" ht="15.75" customHeight="1">
      <c r="A20" s="830"/>
      <c r="B20" s="835"/>
      <c r="C20" s="708" t="s">
        <v>537</v>
      </c>
      <c r="D20" s="671">
        <f>F20</f>
        <v>0</v>
      </c>
      <c r="E20" s="671">
        <f>K20</f>
        <v>0</v>
      </c>
      <c r="F20" s="671">
        <v>0</v>
      </c>
      <c r="G20" s="671">
        <v>0</v>
      </c>
      <c r="H20" s="671">
        <v>0</v>
      </c>
      <c r="I20" s="671">
        <v>0</v>
      </c>
      <c r="J20" s="671">
        <v>0</v>
      </c>
      <c r="K20" s="671">
        <v>0</v>
      </c>
      <c r="L20" s="671">
        <v>0</v>
      </c>
      <c r="M20" s="671">
        <v>0</v>
      </c>
      <c r="N20" s="671">
        <v>0</v>
      </c>
      <c r="O20" s="671">
        <v>0</v>
      </c>
      <c r="P20" s="671" t="s">
        <v>275</v>
      </c>
      <c r="Q20" s="671" t="s">
        <v>275</v>
      </c>
      <c r="R20" s="671" t="s">
        <v>275</v>
      </c>
      <c r="S20" s="671" t="s">
        <v>275</v>
      </c>
      <c r="T20" s="671" t="s">
        <v>275</v>
      </c>
    </row>
    <row r="21" spans="1:20" s="254" customFormat="1" ht="15.75" customHeight="1">
      <c r="A21" s="846" t="s">
        <v>129</v>
      </c>
      <c r="B21" s="835"/>
      <c r="C21" s="706" t="s">
        <v>536</v>
      </c>
      <c r="D21" s="691">
        <v>0</v>
      </c>
      <c r="E21" s="691">
        <v>0</v>
      </c>
      <c r="F21" s="691">
        <v>0</v>
      </c>
      <c r="G21" s="691">
        <v>0</v>
      </c>
      <c r="H21" s="691">
        <v>0</v>
      </c>
      <c r="I21" s="691">
        <v>0</v>
      </c>
      <c r="J21" s="691">
        <v>0</v>
      </c>
      <c r="K21" s="691">
        <v>0</v>
      </c>
      <c r="L21" s="691">
        <v>0</v>
      </c>
      <c r="M21" s="691">
        <v>0</v>
      </c>
      <c r="N21" s="691">
        <v>0</v>
      </c>
      <c r="O21" s="691">
        <v>0</v>
      </c>
      <c r="P21" s="691"/>
      <c r="Q21" s="691"/>
      <c r="R21" s="691"/>
      <c r="S21" s="691"/>
      <c r="T21" s="692"/>
    </row>
    <row r="22" spans="1:20" s="254" customFormat="1" ht="15.75" customHeight="1">
      <c r="A22" s="848"/>
      <c r="B22" s="835"/>
      <c r="C22" s="708" t="s">
        <v>537</v>
      </c>
      <c r="D22" s="671">
        <f>F22</f>
        <v>1525.56</v>
      </c>
      <c r="E22" s="671">
        <f>K22</f>
        <v>1902.23</v>
      </c>
      <c r="F22" s="671">
        <v>1525.56</v>
      </c>
      <c r="G22" s="671">
        <v>1525.56</v>
      </c>
      <c r="H22" s="671">
        <v>1373.01</v>
      </c>
      <c r="I22" s="671">
        <v>1235.01</v>
      </c>
      <c r="J22" s="671">
        <v>1112.1300000000001</v>
      </c>
      <c r="K22" s="671">
        <v>1902.23</v>
      </c>
      <c r="L22" s="671">
        <v>1902.23</v>
      </c>
      <c r="M22" s="671">
        <v>1712</v>
      </c>
      <c r="N22" s="671">
        <v>1540.8</v>
      </c>
      <c r="O22" s="671">
        <v>1382.7</v>
      </c>
      <c r="P22" s="671" t="s">
        <v>275</v>
      </c>
      <c r="Q22" s="671" t="s">
        <v>275</v>
      </c>
      <c r="R22" s="671" t="s">
        <v>275</v>
      </c>
      <c r="S22" s="671" t="s">
        <v>275</v>
      </c>
      <c r="T22" s="672" t="s">
        <v>275</v>
      </c>
    </row>
    <row r="23" spans="1:20" s="254" customFormat="1" ht="15.75" customHeight="1">
      <c r="A23" s="846" t="s">
        <v>123</v>
      </c>
      <c r="B23" s="835"/>
      <c r="C23" s="706" t="s">
        <v>536</v>
      </c>
      <c r="D23" s="691">
        <v>1273.7088000000001</v>
      </c>
      <c r="E23" s="691">
        <v>1412.316</v>
      </c>
      <c r="F23" s="691">
        <v>1273.7088000000001</v>
      </c>
      <c r="G23" s="691">
        <v>1273.7088000000001</v>
      </c>
      <c r="H23" s="691">
        <v>1018.9670400000001</v>
      </c>
      <c r="I23" s="691">
        <v>1018.9670400000001</v>
      </c>
      <c r="J23" s="691">
        <v>1018.9670400000001</v>
      </c>
      <c r="K23" s="691">
        <v>1412.316</v>
      </c>
      <c r="L23" s="691">
        <v>1412.316</v>
      </c>
      <c r="M23" s="691">
        <v>1129.8528000000001</v>
      </c>
      <c r="N23" s="691">
        <v>1129.8528000000001</v>
      </c>
      <c r="O23" s="691">
        <v>1130</v>
      </c>
      <c r="P23" s="691"/>
      <c r="Q23" s="691"/>
      <c r="R23" s="691"/>
      <c r="S23" s="691"/>
      <c r="T23" s="692"/>
    </row>
    <row r="24" spans="1:20" s="254" customFormat="1" ht="15.75" customHeight="1" thickBot="1">
      <c r="A24" s="847"/>
      <c r="B24" s="833"/>
      <c r="C24" s="709" t="s">
        <v>537</v>
      </c>
      <c r="D24" s="682">
        <f>F24</f>
        <v>1274</v>
      </c>
      <c r="E24" s="682">
        <f>K24</f>
        <v>1412</v>
      </c>
      <c r="F24" s="682">
        <v>1274</v>
      </c>
      <c r="G24" s="682">
        <v>1274</v>
      </c>
      <c r="H24" s="682">
        <v>1242</v>
      </c>
      <c r="I24" s="682">
        <v>1242</v>
      </c>
      <c r="J24" s="682">
        <v>1211</v>
      </c>
      <c r="K24" s="682">
        <v>1412</v>
      </c>
      <c r="L24" s="682">
        <v>1412</v>
      </c>
      <c r="M24" s="682">
        <v>1377</v>
      </c>
      <c r="N24" s="682">
        <v>1377</v>
      </c>
      <c r="O24" s="682">
        <v>1343</v>
      </c>
      <c r="P24" s="682" t="s">
        <v>275</v>
      </c>
      <c r="Q24" s="682" t="s">
        <v>275</v>
      </c>
      <c r="R24" s="682" t="s">
        <v>275</v>
      </c>
      <c r="S24" s="682" t="s">
        <v>275</v>
      </c>
      <c r="T24" s="683" t="s">
        <v>275</v>
      </c>
    </row>
    <row r="25" spans="1:20" s="254" customFormat="1" ht="27" customHeight="1">
      <c r="A25" s="829" t="s">
        <v>495</v>
      </c>
      <c r="B25" s="832">
        <v>2</v>
      </c>
      <c r="C25" s="710" t="s">
        <v>536</v>
      </c>
      <c r="D25" s="695" t="s">
        <v>276</v>
      </c>
      <c r="E25" s="695" t="s">
        <v>276</v>
      </c>
      <c r="F25" s="695">
        <v>62183.633087520015</v>
      </c>
      <c r="G25" s="695">
        <v>62183.633087520015</v>
      </c>
      <c r="H25" s="695">
        <v>62183.633087520015</v>
      </c>
      <c r="I25" s="695">
        <v>62183.633087520015</v>
      </c>
      <c r="J25" s="695">
        <v>51819.694239600016</v>
      </c>
      <c r="K25" s="695">
        <v>48365.047956960007</v>
      </c>
      <c r="L25" s="695">
        <v>48365.047956960007</v>
      </c>
      <c r="M25" s="695">
        <v>48365.047956960007</v>
      </c>
      <c r="N25" s="695">
        <v>48365.047956960007</v>
      </c>
      <c r="O25" s="695">
        <v>40304.206630800007</v>
      </c>
      <c r="P25" s="689">
        <v>20</v>
      </c>
      <c r="Q25" s="689">
        <v>40</v>
      </c>
      <c r="R25" s="689">
        <v>60</v>
      </c>
      <c r="S25" s="689">
        <v>80</v>
      </c>
      <c r="T25" s="696">
        <v>100</v>
      </c>
    </row>
    <row r="26" spans="1:20" s="254" customFormat="1" ht="13.5" customHeight="1" thickBot="1">
      <c r="A26" s="831"/>
      <c r="B26" s="833"/>
      <c r="C26" s="709" t="s">
        <v>537</v>
      </c>
      <c r="D26" s="684">
        <f>F26</f>
        <v>138728.02827061253</v>
      </c>
      <c r="E26" s="684">
        <f>K26</f>
        <v>107084.10784680249</v>
      </c>
      <c r="F26" s="682">
        <v>138728.02827061253</v>
      </c>
      <c r="G26" s="682">
        <v>141354.6209966875</v>
      </c>
      <c r="H26" s="682">
        <v>143425.04907080001</v>
      </c>
      <c r="I26" s="682">
        <v>145275.81547565002</v>
      </c>
      <c r="J26" s="682">
        <v>146878.8782960125</v>
      </c>
      <c r="K26" s="682">
        <v>107084.10784680249</v>
      </c>
      <c r="L26" s="682">
        <v>109111.57368953752</v>
      </c>
      <c r="M26" s="682">
        <v>143425.04907080001</v>
      </c>
      <c r="N26" s="682">
        <v>112138.34209177</v>
      </c>
      <c r="O26" s="682">
        <v>113375.74562212251</v>
      </c>
      <c r="P26" s="682">
        <v>0</v>
      </c>
      <c r="Q26" s="682">
        <v>10</v>
      </c>
      <c r="R26" s="682">
        <v>10</v>
      </c>
      <c r="S26" s="682">
        <v>10</v>
      </c>
      <c r="T26" s="683">
        <v>20</v>
      </c>
    </row>
    <row r="27" spans="1:20" s="254" customFormat="1" ht="13.5" customHeight="1">
      <c r="A27" s="834" t="s">
        <v>165</v>
      </c>
      <c r="B27" s="832">
        <v>3</v>
      </c>
      <c r="C27" s="710" t="s">
        <v>536</v>
      </c>
      <c r="D27" s="695">
        <v>23398604.75</v>
      </c>
      <c r="E27" s="695">
        <v>14230525.84</v>
      </c>
      <c r="F27" s="695">
        <v>23398604.75</v>
      </c>
      <c r="G27" s="695">
        <v>3934188.5008040997</v>
      </c>
      <c r="H27" s="695">
        <v>3934188.5008040997</v>
      </c>
      <c r="I27" s="695">
        <v>3934188.5008040997</v>
      </c>
      <c r="J27" s="695">
        <v>3934188.5008040997</v>
      </c>
      <c r="K27" s="695">
        <v>14230525.84</v>
      </c>
      <c r="L27" s="695">
        <v>3934188.5008040997</v>
      </c>
      <c r="M27" s="695">
        <v>3934188.5008040997</v>
      </c>
      <c r="N27" s="695">
        <v>3934188.5008040997</v>
      </c>
      <c r="O27" s="695">
        <v>3934188.5008040997</v>
      </c>
      <c r="P27" s="695">
        <v>20</v>
      </c>
      <c r="Q27" s="695">
        <v>40</v>
      </c>
      <c r="R27" s="695">
        <v>60</v>
      </c>
      <c r="S27" s="695">
        <v>80</v>
      </c>
      <c r="T27" s="697">
        <v>100</v>
      </c>
    </row>
    <row r="28" spans="1:20" s="254" customFormat="1" ht="13.5" customHeight="1">
      <c r="A28" s="821"/>
      <c r="B28" s="835"/>
      <c r="C28" s="708" t="s">
        <v>537</v>
      </c>
      <c r="D28" s="671">
        <f>F28</f>
        <v>17091455.925240267</v>
      </c>
      <c r="E28" s="671">
        <f>K28</f>
        <v>13373830.157181749</v>
      </c>
      <c r="F28" s="671">
        <v>17091455.925240267</v>
      </c>
      <c r="G28" s="671">
        <v>17434689.956475876</v>
      </c>
      <c r="H28" s="671">
        <v>17734457.220163532</v>
      </c>
      <c r="I28" s="671">
        <v>18034421.332724318</v>
      </c>
      <c r="J28" s="671">
        <v>18334937.855699457</v>
      </c>
      <c r="K28" s="671">
        <v>13373830.157181749</v>
      </c>
      <c r="L28" s="671">
        <v>13644200.635608776</v>
      </c>
      <c r="M28" s="671">
        <v>13881181.982215209</v>
      </c>
      <c r="N28" s="671">
        <v>14118483.009965029</v>
      </c>
      <c r="O28" s="671">
        <v>14356383.208672756</v>
      </c>
      <c r="P28" s="671">
        <v>0</v>
      </c>
      <c r="Q28" s="671">
        <v>0</v>
      </c>
      <c r="R28" s="671">
        <v>20</v>
      </c>
      <c r="S28" s="671">
        <v>40</v>
      </c>
      <c r="T28" s="672">
        <v>40</v>
      </c>
    </row>
    <row r="29" spans="1:20" s="254" customFormat="1" ht="13.5" customHeight="1">
      <c r="A29" s="821" t="s">
        <v>168</v>
      </c>
      <c r="B29" s="835"/>
      <c r="C29" s="706" t="s">
        <v>536</v>
      </c>
      <c r="D29" s="724">
        <v>229296.324096</v>
      </c>
      <c r="E29" s="724">
        <v>91160.536319999999</v>
      </c>
      <c r="F29" s="691">
        <v>229296.324096</v>
      </c>
      <c r="G29" s="691">
        <v>114648.162048</v>
      </c>
      <c r="H29" s="691">
        <v>114648.162048</v>
      </c>
      <c r="I29" s="691">
        <v>114648.162048</v>
      </c>
      <c r="J29" s="691">
        <v>114648.162048</v>
      </c>
      <c r="K29" s="691">
        <v>91160.536319999999</v>
      </c>
      <c r="L29" s="691">
        <v>45580.26816</v>
      </c>
      <c r="M29" s="691">
        <v>45580.26816</v>
      </c>
      <c r="N29" s="691">
        <v>45580.26816</v>
      </c>
      <c r="O29" s="691">
        <v>45580.26816</v>
      </c>
      <c r="P29" s="691" t="s">
        <v>275</v>
      </c>
      <c r="Q29" s="691" t="s">
        <v>275</v>
      </c>
      <c r="R29" s="691" t="s">
        <v>275</v>
      </c>
      <c r="S29" s="691" t="s">
        <v>275</v>
      </c>
      <c r="T29" s="692" t="s">
        <v>275</v>
      </c>
    </row>
    <row r="30" spans="1:20" s="254" customFormat="1" ht="13.5" customHeight="1">
      <c r="A30" s="821"/>
      <c r="B30" s="835"/>
      <c r="C30" s="708" t="s">
        <v>537</v>
      </c>
      <c r="D30" s="674">
        <f>F30</f>
        <v>413297</v>
      </c>
      <c r="E30" s="674">
        <f>K30</f>
        <v>267852</v>
      </c>
      <c r="F30" s="671">
        <v>413297</v>
      </c>
      <c r="G30" s="671">
        <v>405058</v>
      </c>
      <c r="H30" s="671">
        <v>396619</v>
      </c>
      <c r="I30" s="671">
        <v>388180</v>
      </c>
      <c r="J30" s="671">
        <v>245988</v>
      </c>
      <c r="K30" s="671">
        <v>267852</v>
      </c>
      <c r="L30" s="671">
        <v>262385</v>
      </c>
      <c r="M30" s="671">
        <v>256989</v>
      </c>
      <c r="N30" s="671">
        <v>252493</v>
      </c>
      <c r="O30" s="671">
        <v>145986</v>
      </c>
      <c r="P30" s="671" t="s">
        <v>275</v>
      </c>
      <c r="Q30" s="671" t="s">
        <v>275</v>
      </c>
      <c r="R30" s="671" t="s">
        <v>275</v>
      </c>
      <c r="S30" s="671" t="s">
        <v>275</v>
      </c>
      <c r="T30" s="671" t="s">
        <v>275</v>
      </c>
    </row>
    <row r="31" spans="1:20" s="254" customFormat="1" ht="13.5" customHeight="1">
      <c r="A31" s="821" t="s">
        <v>178</v>
      </c>
      <c r="B31" s="835"/>
      <c r="C31" s="706" t="s">
        <v>536</v>
      </c>
      <c r="D31" s="698">
        <v>787113.15839999996</v>
      </c>
      <c r="E31" s="698">
        <v>82872.191231999997</v>
      </c>
      <c r="F31" s="691">
        <v>787113.15839999996</v>
      </c>
      <c r="G31" s="691">
        <v>393556.57919999998</v>
      </c>
      <c r="H31" s="691">
        <v>393556.57919999998</v>
      </c>
      <c r="I31" s="691">
        <v>393556.57919999998</v>
      </c>
      <c r="J31" s="691">
        <v>393556.57919999998</v>
      </c>
      <c r="K31" s="691">
        <v>82872.191231999997</v>
      </c>
      <c r="L31" s="691">
        <v>41436.095615999999</v>
      </c>
      <c r="M31" s="691">
        <v>41436.095615999999</v>
      </c>
      <c r="N31" s="691">
        <v>41436.095615999999</v>
      </c>
      <c r="O31" s="691">
        <v>41436.095615999999</v>
      </c>
      <c r="P31" s="691"/>
      <c r="Q31" s="691"/>
      <c r="R31" s="691"/>
      <c r="S31" s="691"/>
      <c r="T31" s="692"/>
    </row>
    <row r="32" spans="1:20" s="254" customFormat="1" ht="14.25" customHeight="1" thickBot="1">
      <c r="A32" s="822"/>
      <c r="B32" s="833"/>
      <c r="C32" s="709" t="s">
        <v>537</v>
      </c>
      <c r="D32" s="725">
        <f>F32</f>
        <v>638288</v>
      </c>
      <c r="E32" s="725">
        <f>K32</f>
        <v>174003</v>
      </c>
      <c r="F32" s="682">
        <v>638288</v>
      </c>
      <c r="G32" s="682">
        <v>245834</v>
      </c>
      <c r="H32" s="682">
        <v>245834</v>
      </c>
      <c r="I32" s="682">
        <v>245834</v>
      </c>
      <c r="J32" s="682">
        <v>245834</v>
      </c>
      <c r="K32" s="682">
        <v>174003</v>
      </c>
      <c r="L32" s="682">
        <v>132345</v>
      </c>
      <c r="M32" s="682">
        <v>132345</v>
      </c>
      <c r="N32" s="682">
        <v>132345</v>
      </c>
      <c r="O32" s="682">
        <v>132345</v>
      </c>
      <c r="P32" s="682" t="s">
        <v>275</v>
      </c>
      <c r="Q32" s="682" t="s">
        <v>275</v>
      </c>
      <c r="R32" s="682" t="s">
        <v>275</v>
      </c>
      <c r="S32" s="682" t="s">
        <v>275</v>
      </c>
      <c r="T32" s="683" t="s">
        <v>275</v>
      </c>
    </row>
    <row r="33" spans="1:20" s="254" customFormat="1" ht="13.5">
      <c r="A33" s="829" t="s">
        <v>197</v>
      </c>
      <c r="B33" s="857">
        <v>4</v>
      </c>
      <c r="C33" s="711" t="s">
        <v>536</v>
      </c>
      <c r="D33" s="695">
        <v>101668.38</v>
      </c>
      <c r="E33" s="695">
        <v>40447.050000000003</v>
      </c>
      <c r="F33" s="695">
        <v>101668.38</v>
      </c>
      <c r="G33" s="695">
        <v>81334.704000000012</v>
      </c>
      <c r="H33" s="695">
        <v>81334.704000000012</v>
      </c>
      <c r="I33" s="695">
        <v>81334.704000000012</v>
      </c>
      <c r="J33" s="695">
        <v>81334.704000000012</v>
      </c>
      <c r="K33" s="695">
        <v>40447.050000000003</v>
      </c>
      <c r="L33" s="695">
        <v>36402.345000000001</v>
      </c>
      <c r="M33" s="695">
        <v>36402.345000000001</v>
      </c>
      <c r="N33" s="695">
        <v>36402.345000000001</v>
      </c>
      <c r="O33" s="695">
        <v>36402.345000000001</v>
      </c>
      <c r="P33" s="689">
        <v>20</v>
      </c>
      <c r="Q33" s="689">
        <v>40</v>
      </c>
      <c r="R33" s="689">
        <v>60</v>
      </c>
      <c r="S33" s="689">
        <v>80</v>
      </c>
      <c r="T33" s="696">
        <v>100</v>
      </c>
    </row>
    <row r="34" spans="1:20" s="254" customFormat="1" ht="15" customHeight="1">
      <c r="A34" s="830"/>
      <c r="B34" s="858"/>
      <c r="C34" s="708" t="s">
        <v>537</v>
      </c>
      <c r="D34" s="719">
        <f>F34</f>
        <v>290643.4583494672</v>
      </c>
      <c r="E34" s="719">
        <f>K34</f>
        <v>290643.4583494672</v>
      </c>
      <c r="F34" s="671">
        <v>290643.4583494672</v>
      </c>
      <c r="G34" s="671">
        <v>295313.85205417627</v>
      </c>
      <c r="H34" s="671">
        <v>299076.61852940905</v>
      </c>
      <c r="I34" s="671">
        <v>160292.99917833277</v>
      </c>
      <c r="J34" s="671">
        <v>162113.6076149127</v>
      </c>
      <c r="K34" s="671">
        <v>290643.4583494672</v>
      </c>
      <c r="L34" s="671">
        <v>295313.85205417627</v>
      </c>
      <c r="M34" s="671">
        <v>299076.61852940905</v>
      </c>
      <c r="N34" s="671">
        <v>98984.080002158444</v>
      </c>
      <c r="O34" s="671">
        <v>100108.34152363974</v>
      </c>
      <c r="P34" s="674">
        <v>100</v>
      </c>
      <c r="Q34" s="674">
        <v>0</v>
      </c>
      <c r="R34" s="674">
        <v>0</v>
      </c>
      <c r="S34" s="674">
        <v>0</v>
      </c>
      <c r="T34" s="681">
        <v>0</v>
      </c>
    </row>
    <row r="35" spans="1:20" s="254" customFormat="1" ht="15" customHeight="1">
      <c r="A35" s="830" t="s">
        <v>198</v>
      </c>
      <c r="B35" s="858"/>
      <c r="C35" s="706" t="s">
        <v>536</v>
      </c>
      <c r="D35" s="691">
        <v>122786.61</v>
      </c>
      <c r="E35" s="691">
        <v>86279.18</v>
      </c>
      <c r="F35" s="691">
        <v>122786.61</v>
      </c>
      <c r="G35" s="691">
        <v>110507.94900000001</v>
      </c>
      <c r="H35" s="691">
        <v>110507.94900000001</v>
      </c>
      <c r="I35" s="691">
        <v>110507.94900000001</v>
      </c>
      <c r="J35" s="691">
        <v>110507.94900000001</v>
      </c>
      <c r="K35" s="691">
        <v>86279.18</v>
      </c>
      <c r="L35" s="691">
        <v>77651.262000000002</v>
      </c>
      <c r="M35" s="691">
        <v>77651.262000000002</v>
      </c>
      <c r="N35" s="691">
        <v>77651.262000000002</v>
      </c>
      <c r="O35" s="691">
        <v>77651.262000000002</v>
      </c>
      <c r="P35" s="690">
        <v>20</v>
      </c>
      <c r="Q35" s="690">
        <v>40</v>
      </c>
      <c r="R35" s="690">
        <v>60</v>
      </c>
      <c r="S35" s="690">
        <v>80</v>
      </c>
      <c r="T35" s="694">
        <v>100</v>
      </c>
    </row>
    <row r="36" spans="1:20" s="254" customFormat="1" ht="15" customHeight="1">
      <c r="A36" s="830"/>
      <c r="B36" s="858"/>
      <c r="C36" s="708" t="s">
        <v>537</v>
      </c>
      <c r="D36" s="671">
        <f>F36</f>
        <v>92657.914476790742</v>
      </c>
      <c r="E36" s="671">
        <f>K36</f>
        <v>92657.914476790742</v>
      </c>
      <c r="F36" s="671">
        <v>92657.914476790742</v>
      </c>
      <c r="G36" s="671">
        <v>94524.099729490772</v>
      </c>
      <c r="H36" s="671">
        <v>96197.933404033727</v>
      </c>
      <c r="I36" s="671">
        <v>41450.381764534737</v>
      </c>
      <c r="J36" s="671">
        <v>42142.855377649823</v>
      </c>
      <c r="K36" s="671">
        <v>92657.914476790742</v>
      </c>
      <c r="L36" s="671">
        <v>94524.099729490772</v>
      </c>
      <c r="M36" s="671">
        <v>96197.933404033727</v>
      </c>
      <c r="N36" s="671">
        <v>41450.381764534737</v>
      </c>
      <c r="O36" s="671">
        <v>52048.084315644301</v>
      </c>
      <c r="P36" s="675">
        <v>100</v>
      </c>
      <c r="Q36" s="675">
        <v>0</v>
      </c>
      <c r="R36" s="675">
        <v>0</v>
      </c>
      <c r="S36" s="675">
        <v>0</v>
      </c>
      <c r="T36" s="680">
        <v>0</v>
      </c>
    </row>
    <row r="37" spans="1:20" s="254" customFormat="1" ht="15" customHeight="1">
      <c r="A37" s="856" t="s">
        <v>200</v>
      </c>
      <c r="B37" s="858"/>
      <c r="C37" s="706" t="s">
        <v>536</v>
      </c>
      <c r="D37" s="693">
        <v>4934.05</v>
      </c>
      <c r="E37" s="693">
        <v>6037.67</v>
      </c>
      <c r="F37" s="691">
        <v>4934.05</v>
      </c>
      <c r="G37" s="691">
        <v>3867.9372979200002</v>
      </c>
      <c r="H37" s="691">
        <v>3867.9372979200002</v>
      </c>
      <c r="I37" s="691">
        <v>3867.9372979200002</v>
      </c>
      <c r="J37" s="691">
        <v>3867.9372979200002</v>
      </c>
      <c r="K37" s="691">
        <v>6037.67</v>
      </c>
      <c r="L37" s="691">
        <v>4566.8059199999998</v>
      </c>
      <c r="M37" s="691">
        <v>4566.8059199999998</v>
      </c>
      <c r="N37" s="691">
        <v>4566.8059199999998</v>
      </c>
      <c r="O37" s="691">
        <v>4566.8059199999998</v>
      </c>
      <c r="P37" s="698">
        <v>20</v>
      </c>
      <c r="Q37" s="698">
        <v>40</v>
      </c>
      <c r="R37" s="698">
        <v>60</v>
      </c>
      <c r="S37" s="698">
        <v>80</v>
      </c>
      <c r="T37" s="699">
        <v>100</v>
      </c>
    </row>
    <row r="38" spans="1:20" s="254" customFormat="1" ht="15" customHeight="1">
      <c r="A38" s="856"/>
      <c r="B38" s="858"/>
      <c r="C38" s="708" t="s">
        <v>537</v>
      </c>
      <c r="D38" s="673">
        <f>F38</f>
        <v>42584.759330790992</v>
      </c>
      <c r="E38" s="673">
        <f>K38</f>
        <v>42584.759330790992</v>
      </c>
      <c r="F38" s="671">
        <v>42584.759330790992</v>
      </c>
      <c r="G38" s="671">
        <v>43450.174211717225</v>
      </c>
      <c r="H38" s="671">
        <v>44135.079411076236</v>
      </c>
      <c r="I38" s="671">
        <v>25577.287994924831</v>
      </c>
      <c r="J38" s="671">
        <v>25871.071224942563</v>
      </c>
      <c r="K38" s="671">
        <v>42584.759330790992</v>
      </c>
      <c r="L38" s="671">
        <v>43450.174211717225</v>
      </c>
      <c r="M38" s="671">
        <v>44135.079411076236</v>
      </c>
      <c r="N38" s="671">
        <v>14624.517082870299</v>
      </c>
      <c r="O38" s="671">
        <v>14792.495715589597</v>
      </c>
      <c r="P38" s="674">
        <v>100</v>
      </c>
      <c r="Q38" s="674">
        <v>0</v>
      </c>
      <c r="R38" s="674">
        <v>0</v>
      </c>
      <c r="S38" s="674">
        <v>0</v>
      </c>
      <c r="T38" s="681">
        <v>0</v>
      </c>
    </row>
    <row r="39" spans="1:20" s="254" customFormat="1" ht="15" customHeight="1">
      <c r="A39" s="821" t="s">
        <v>222</v>
      </c>
      <c r="B39" s="858"/>
      <c r="C39" s="706" t="s">
        <v>536</v>
      </c>
      <c r="D39" s="693" t="s">
        <v>276</v>
      </c>
      <c r="E39" s="693" t="s">
        <v>276</v>
      </c>
      <c r="F39" s="691">
        <v>10668.2414328</v>
      </c>
      <c r="G39" s="691">
        <v>10668.2414328</v>
      </c>
      <c r="H39" s="691">
        <v>10668.2414328</v>
      </c>
      <c r="I39" s="691">
        <v>10668.2414328</v>
      </c>
      <c r="J39" s="691">
        <v>10668.2414328</v>
      </c>
      <c r="K39" s="691">
        <v>10668.2414328</v>
      </c>
      <c r="L39" s="691">
        <v>8297.5211144000004</v>
      </c>
      <c r="M39" s="691">
        <v>8297.5211144000004</v>
      </c>
      <c r="N39" s="691">
        <v>8297.5211144000004</v>
      </c>
      <c r="O39" s="691">
        <v>8297.5211144000004</v>
      </c>
      <c r="P39" s="698">
        <v>20</v>
      </c>
      <c r="Q39" s="698">
        <v>40</v>
      </c>
      <c r="R39" s="698">
        <v>60</v>
      </c>
      <c r="S39" s="698">
        <v>80</v>
      </c>
      <c r="T39" s="699">
        <v>100</v>
      </c>
    </row>
    <row r="40" spans="1:20" s="254" customFormat="1" ht="15" customHeight="1">
      <c r="A40" s="821"/>
      <c r="B40" s="858"/>
      <c r="C40" s="708" t="s">
        <v>537</v>
      </c>
      <c r="D40" s="673">
        <f>F40</f>
        <v>28598.0798769625</v>
      </c>
      <c r="E40" s="673">
        <f>K40</f>
        <v>22074.846070632499</v>
      </c>
      <c r="F40" s="671">
        <v>28598.0798769625</v>
      </c>
      <c r="G40" s="671">
        <v>29224.349316987507</v>
      </c>
      <c r="H40" s="671">
        <v>14032.514789999999</v>
      </c>
      <c r="I40" s="671">
        <v>14222.2626315</v>
      </c>
      <c r="J40" s="671">
        <v>14378.914919250003</v>
      </c>
      <c r="K40" s="671">
        <v>22074.846070632499</v>
      </c>
      <c r="L40" s="671">
        <v>22558.263193277504</v>
      </c>
      <c r="M40" s="671">
        <v>14032.514789999999</v>
      </c>
      <c r="N40" s="671">
        <v>14222.2626315</v>
      </c>
      <c r="O40" s="671">
        <v>14378.914919250003</v>
      </c>
      <c r="P40" s="674">
        <v>0</v>
      </c>
      <c r="Q40" s="674">
        <v>0</v>
      </c>
      <c r="R40" s="674">
        <v>100</v>
      </c>
      <c r="S40" s="674">
        <v>0</v>
      </c>
      <c r="T40" s="681">
        <v>0</v>
      </c>
    </row>
    <row r="41" spans="1:20" s="254" customFormat="1" ht="15" customHeight="1">
      <c r="A41" s="821" t="s">
        <v>223</v>
      </c>
      <c r="B41" s="858"/>
      <c r="C41" s="706" t="s">
        <v>536</v>
      </c>
      <c r="D41" s="700" t="s">
        <v>276</v>
      </c>
      <c r="E41" s="700" t="s">
        <v>276</v>
      </c>
      <c r="F41" s="691">
        <v>50340.543623999998</v>
      </c>
      <c r="G41" s="691">
        <v>50340.543623999998</v>
      </c>
      <c r="H41" s="691">
        <v>50340.543623999998</v>
      </c>
      <c r="I41" s="691">
        <v>50340.543623999998</v>
      </c>
      <c r="J41" s="691">
        <v>50340.543623999998</v>
      </c>
      <c r="K41" s="691">
        <v>50340.543623999998</v>
      </c>
      <c r="L41" s="691">
        <v>39153.756152000002</v>
      </c>
      <c r="M41" s="691">
        <v>39153.756152000002</v>
      </c>
      <c r="N41" s="691">
        <v>39153.756152000002</v>
      </c>
      <c r="O41" s="691">
        <v>39153.756152000002</v>
      </c>
      <c r="P41" s="698">
        <v>20</v>
      </c>
      <c r="Q41" s="698">
        <v>40</v>
      </c>
      <c r="R41" s="698">
        <v>60</v>
      </c>
      <c r="S41" s="698">
        <v>80</v>
      </c>
      <c r="T41" s="699">
        <v>100</v>
      </c>
    </row>
    <row r="42" spans="1:20" s="254" customFormat="1" ht="15.75" customHeight="1" thickBot="1">
      <c r="A42" s="822"/>
      <c r="B42" s="859"/>
      <c r="C42" s="709" t="s">
        <v>537</v>
      </c>
      <c r="D42" s="686">
        <f>F42</f>
        <v>134708.68708836249</v>
      </c>
      <c r="E42" s="686">
        <f>K42</f>
        <v>103981.5800447525</v>
      </c>
      <c r="F42" s="682">
        <v>134708.68708836249</v>
      </c>
      <c r="G42" s="682">
        <v>137148.33371293751</v>
      </c>
      <c r="H42" s="682">
        <v>41720.761471755002</v>
      </c>
      <c r="I42" s="682">
        <v>66486.761113500004</v>
      </c>
      <c r="J42" s="682">
        <v>67267.81618200001</v>
      </c>
      <c r="K42" s="682">
        <v>103981.5800447525</v>
      </c>
      <c r="L42" s="682">
        <v>105864.74226878751</v>
      </c>
      <c r="M42" s="682">
        <v>32204.238585279007</v>
      </c>
      <c r="N42" s="682">
        <v>66486.761113500004</v>
      </c>
      <c r="O42" s="682">
        <v>67267.81618200001</v>
      </c>
      <c r="P42" s="687">
        <v>0</v>
      </c>
      <c r="Q42" s="687">
        <v>0</v>
      </c>
      <c r="R42" s="687">
        <v>100</v>
      </c>
      <c r="S42" s="687">
        <v>0</v>
      </c>
      <c r="T42" s="688">
        <v>0</v>
      </c>
    </row>
    <row r="43" spans="1:20" s="254" customFormat="1" ht="13.5">
      <c r="A43" s="849" t="s">
        <v>526</v>
      </c>
      <c r="B43" s="853">
        <v>5</v>
      </c>
      <c r="C43" s="710" t="s">
        <v>536</v>
      </c>
      <c r="D43" s="695">
        <v>106088.33</v>
      </c>
      <c r="E43" s="695">
        <v>128634.7</v>
      </c>
      <c r="F43" s="695">
        <v>106088.33</v>
      </c>
      <c r="G43" s="695">
        <v>84870.664000000004</v>
      </c>
      <c r="H43" s="695">
        <v>84870.664000000004</v>
      </c>
      <c r="I43" s="695">
        <v>84870.664000000004</v>
      </c>
      <c r="J43" s="695">
        <v>84870.664000000004</v>
      </c>
      <c r="K43" s="695">
        <v>128634.7</v>
      </c>
      <c r="L43" s="695">
        <v>64317.35</v>
      </c>
      <c r="M43" s="695">
        <v>64317.35</v>
      </c>
      <c r="N43" s="695">
        <v>64317.35</v>
      </c>
      <c r="O43" s="695">
        <v>64317.35</v>
      </c>
      <c r="P43" s="701"/>
      <c r="Q43" s="701"/>
      <c r="R43" s="701"/>
      <c r="S43" s="701"/>
      <c r="T43" s="702"/>
    </row>
    <row r="44" spans="1:20" s="254" customFormat="1" ht="15" customHeight="1">
      <c r="A44" s="850"/>
      <c r="B44" s="854"/>
      <c r="C44" s="708" t="s">
        <v>537</v>
      </c>
      <c r="D44" s="676">
        <f>F44</f>
        <v>152726.12294979102</v>
      </c>
      <c r="E44" s="676">
        <f>K44</f>
        <v>152726.12294979102</v>
      </c>
      <c r="F44" s="671">
        <v>152726.12294979102</v>
      </c>
      <c r="G44" s="671">
        <v>155108.88360121724</v>
      </c>
      <c r="H44" s="671">
        <v>157003.06204792627</v>
      </c>
      <c r="I44" s="671">
        <v>77352.787305168938</v>
      </c>
      <c r="J44" s="671">
        <v>78177.011330314665</v>
      </c>
      <c r="K44" s="671">
        <v>152726.12294979102</v>
      </c>
      <c r="L44" s="671">
        <v>155108.88360121724</v>
      </c>
      <c r="M44" s="671">
        <v>157003.06204792627</v>
      </c>
      <c r="N44" s="671">
        <v>92158.902380257583</v>
      </c>
      <c r="O44" s="671">
        <v>93140.891318460854</v>
      </c>
      <c r="P44" s="674">
        <v>100</v>
      </c>
      <c r="Q44" s="674">
        <v>0</v>
      </c>
      <c r="R44" s="674">
        <v>0</v>
      </c>
      <c r="S44" s="674">
        <v>0</v>
      </c>
      <c r="T44" s="681">
        <v>0</v>
      </c>
    </row>
    <row r="45" spans="1:20" s="254" customFormat="1" ht="15" customHeight="1">
      <c r="A45" s="851" t="s">
        <v>235</v>
      </c>
      <c r="B45" s="854"/>
      <c r="C45" s="706" t="s">
        <v>536</v>
      </c>
      <c r="D45" s="693">
        <v>13567.63</v>
      </c>
      <c r="E45" s="693">
        <v>15941.56</v>
      </c>
      <c r="F45" s="691">
        <v>13567.63</v>
      </c>
      <c r="G45" s="691">
        <v>10854.103999999999</v>
      </c>
      <c r="H45" s="691">
        <v>10854.103999999999</v>
      </c>
      <c r="I45" s="691">
        <v>10854.103999999999</v>
      </c>
      <c r="J45" s="691">
        <v>10854.103999999999</v>
      </c>
      <c r="K45" s="691">
        <v>15941.56</v>
      </c>
      <c r="L45" s="691">
        <v>12753.248</v>
      </c>
      <c r="M45" s="691">
        <v>12753.248</v>
      </c>
      <c r="N45" s="691">
        <v>12753.248</v>
      </c>
      <c r="O45" s="691">
        <v>12753.248</v>
      </c>
      <c r="P45" s="698">
        <v>20</v>
      </c>
      <c r="Q45" s="698">
        <v>40</v>
      </c>
      <c r="R45" s="698">
        <v>60</v>
      </c>
      <c r="S45" s="698">
        <v>80</v>
      </c>
      <c r="T45" s="699">
        <v>100</v>
      </c>
    </row>
    <row r="46" spans="1:20" s="254" customFormat="1" ht="15.75" customHeight="1" thickBot="1">
      <c r="A46" s="852"/>
      <c r="B46" s="855"/>
      <c r="C46" s="709" t="s">
        <v>537</v>
      </c>
      <c r="D46" s="684">
        <f>F46</f>
        <v>28092.404343045262</v>
      </c>
      <c r="E46" s="684">
        <f>K46</f>
        <v>32071.076564686173</v>
      </c>
      <c r="F46" s="682">
        <v>28092.404343045262</v>
      </c>
      <c r="G46" s="682">
        <v>30996.298977099341</v>
      </c>
      <c r="H46" s="682">
        <v>31370.718733947411</v>
      </c>
      <c r="I46" s="682">
        <v>31370.718733947411</v>
      </c>
      <c r="J46" s="682">
        <v>31730.998758605325</v>
      </c>
      <c r="K46" s="682">
        <v>32071.076564686173</v>
      </c>
      <c r="L46" s="682">
        <v>28092.404343045262</v>
      </c>
      <c r="M46" s="682">
        <v>28527.190099017524</v>
      </c>
      <c r="N46" s="682">
        <v>29203.365030360546</v>
      </c>
      <c r="O46" s="682">
        <v>29516.352856090729</v>
      </c>
      <c r="P46" s="687">
        <v>100</v>
      </c>
      <c r="Q46" s="687">
        <v>0</v>
      </c>
      <c r="R46" s="687">
        <v>0</v>
      </c>
      <c r="S46" s="687">
        <v>0</v>
      </c>
      <c r="T46" s="688">
        <v>0</v>
      </c>
    </row>
    <row r="47" spans="1:20" s="254" customFormat="1" ht="40.5" customHeight="1">
      <c r="A47" s="677"/>
      <c r="B47" s="678"/>
      <c r="C47" s="677"/>
      <c r="D47" s="678"/>
      <c r="E47" s="678"/>
      <c r="F47" s="678"/>
      <c r="G47" s="678"/>
      <c r="H47" s="678"/>
      <c r="I47" s="678"/>
      <c r="J47" s="678"/>
      <c r="K47" s="678"/>
      <c r="L47" s="678"/>
      <c r="M47" s="678"/>
      <c r="N47" s="678"/>
      <c r="O47" s="678"/>
      <c r="P47" s="678"/>
      <c r="Q47" s="678"/>
      <c r="R47" s="678"/>
      <c r="S47" s="678"/>
      <c r="T47" s="678"/>
    </row>
    <row r="48" spans="1:20" s="254" customFormat="1" ht="40.5" customHeight="1">
      <c r="B48" s="257"/>
      <c r="D48" s="257"/>
      <c r="E48" s="257"/>
      <c r="F48" s="257"/>
      <c r="G48" s="257"/>
      <c r="H48" s="257"/>
      <c r="I48" s="257"/>
      <c r="J48" s="257"/>
      <c r="K48" s="257"/>
      <c r="L48" s="257"/>
      <c r="M48" s="257"/>
      <c r="N48" s="257"/>
      <c r="O48" s="257"/>
      <c r="P48" s="257"/>
      <c r="Q48" s="257"/>
      <c r="R48" s="257"/>
      <c r="S48" s="257"/>
      <c r="T48" s="257"/>
    </row>
    <row r="49" spans="2:20" s="254" customFormat="1" ht="40.5" customHeight="1">
      <c r="B49" s="257"/>
      <c r="D49" s="257"/>
      <c r="E49" s="257"/>
      <c r="F49" s="257"/>
      <c r="G49" s="257"/>
      <c r="H49" s="257"/>
      <c r="I49" s="257"/>
      <c r="J49" s="257"/>
      <c r="K49" s="257"/>
      <c r="L49" s="257"/>
      <c r="M49" s="257"/>
      <c r="N49" s="257"/>
      <c r="O49" s="257"/>
      <c r="P49" s="257"/>
      <c r="Q49" s="257"/>
      <c r="R49" s="257"/>
      <c r="S49" s="257"/>
      <c r="T49" s="257"/>
    </row>
    <row r="50" spans="2:20" s="254" customFormat="1" ht="40.5" customHeight="1">
      <c r="B50" s="257"/>
      <c r="D50" s="257"/>
      <c r="E50" s="257"/>
      <c r="F50" s="257"/>
      <c r="G50" s="257"/>
      <c r="H50" s="257"/>
      <c r="I50" s="257"/>
      <c r="J50" s="257"/>
      <c r="K50" s="257"/>
      <c r="L50" s="257"/>
      <c r="M50" s="257"/>
      <c r="N50" s="257"/>
      <c r="O50" s="257"/>
      <c r="P50" s="257"/>
      <c r="Q50" s="257"/>
      <c r="R50" s="257"/>
      <c r="S50" s="257"/>
      <c r="T50" s="257"/>
    </row>
    <row r="51" spans="2:20" s="254" customFormat="1" ht="40.5" customHeight="1">
      <c r="B51" s="257"/>
      <c r="D51" s="257"/>
      <c r="E51" s="257"/>
      <c r="F51" s="257"/>
      <c r="G51" s="257"/>
      <c r="H51" s="257"/>
      <c r="I51" s="257"/>
      <c r="J51" s="257"/>
      <c r="K51" s="257"/>
      <c r="L51" s="257"/>
      <c r="M51" s="257"/>
      <c r="N51" s="257"/>
      <c r="O51" s="257"/>
      <c r="P51" s="257"/>
      <c r="Q51" s="257"/>
      <c r="R51" s="257"/>
      <c r="S51" s="257"/>
      <c r="T51" s="257"/>
    </row>
    <row r="52" spans="2:20" s="254" customFormat="1" ht="40.5" customHeight="1">
      <c r="B52" s="257"/>
      <c r="D52" s="257"/>
      <c r="E52" s="257"/>
      <c r="F52" s="257"/>
      <c r="G52" s="257"/>
      <c r="H52" s="257"/>
      <c r="I52" s="257"/>
      <c r="J52" s="257"/>
      <c r="K52" s="257"/>
      <c r="L52" s="257"/>
      <c r="M52" s="257"/>
      <c r="N52" s="257"/>
      <c r="O52" s="257"/>
      <c r="P52" s="257"/>
      <c r="Q52" s="257"/>
      <c r="R52" s="257"/>
      <c r="S52" s="257"/>
      <c r="T52" s="257"/>
    </row>
    <row r="53" spans="2:20" s="254" customFormat="1" ht="40.5" customHeight="1">
      <c r="D53" s="257"/>
      <c r="E53" s="257"/>
      <c r="F53" s="257"/>
      <c r="G53" s="257"/>
      <c r="H53" s="257"/>
      <c r="I53" s="257"/>
      <c r="J53" s="257"/>
      <c r="K53" s="257"/>
      <c r="L53" s="257"/>
      <c r="M53" s="257"/>
      <c r="N53" s="257"/>
      <c r="O53" s="257"/>
      <c r="P53" s="257"/>
      <c r="Q53" s="257"/>
      <c r="R53" s="257"/>
      <c r="S53" s="257"/>
      <c r="T53" s="257"/>
    </row>
    <row r="54" spans="2:20" s="254" customFormat="1" ht="40.5" customHeight="1">
      <c r="D54" s="257"/>
      <c r="E54" s="257"/>
      <c r="F54" s="257"/>
      <c r="G54" s="257"/>
      <c r="H54" s="257"/>
      <c r="I54" s="257"/>
      <c r="J54" s="257"/>
      <c r="K54" s="257"/>
      <c r="L54" s="257"/>
      <c r="M54" s="257"/>
      <c r="N54" s="257"/>
      <c r="O54" s="257"/>
      <c r="P54" s="257"/>
      <c r="Q54" s="257"/>
      <c r="R54" s="257"/>
      <c r="S54" s="257"/>
      <c r="T54" s="257"/>
    </row>
    <row r="55" spans="2:20" s="254" customFormat="1" ht="40.5" customHeight="1">
      <c r="D55" s="257"/>
      <c r="E55" s="257"/>
      <c r="F55" s="257"/>
      <c r="G55" s="257"/>
      <c r="H55" s="257"/>
      <c r="I55" s="257"/>
      <c r="J55" s="257"/>
      <c r="K55" s="257"/>
      <c r="L55" s="257"/>
      <c r="M55" s="257"/>
      <c r="N55" s="257"/>
      <c r="O55" s="257"/>
      <c r="P55" s="257"/>
      <c r="Q55" s="257"/>
      <c r="R55" s="257"/>
      <c r="S55" s="257"/>
      <c r="T55" s="257"/>
    </row>
    <row r="56" spans="2:20" s="254" customFormat="1" ht="40.5" customHeight="1">
      <c r="D56" s="257"/>
      <c r="E56" s="257"/>
      <c r="F56" s="257"/>
      <c r="G56" s="257"/>
      <c r="H56" s="257"/>
      <c r="I56" s="257"/>
      <c r="J56" s="257"/>
      <c r="K56" s="257"/>
      <c r="L56" s="257"/>
      <c r="M56" s="257"/>
      <c r="N56" s="257"/>
      <c r="O56" s="257"/>
      <c r="P56" s="257"/>
      <c r="Q56" s="257"/>
      <c r="R56" s="257"/>
      <c r="S56" s="257"/>
      <c r="T56" s="257"/>
    </row>
    <row r="57" spans="2:20" s="254" customFormat="1" ht="40.5" customHeight="1">
      <c r="D57" s="257"/>
      <c r="E57" s="257"/>
      <c r="F57" s="257"/>
      <c r="G57" s="257"/>
      <c r="H57" s="257"/>
      <c r="I57" s="257"/>
      <c r="J57" s="257"/>
      <c r="K57" s="257"/>
      <c r="L57" s="257"/>
      <c r="M57" s="257"/>
      <c r="N57" s="257"/>
      <c r="O57" s="257"/>
      <c r="P57" s="257"/>
      <c r="Q57" s="257"/>
      <c r="R57" s="257"/>
      <c r="S57" s="257"/>
      <c r="T57" s="257"/>
    </row>
    <row r="58" spans="2:20" s="254" customFormat="1" ht="40.5" customHeight="1">
      <c r="D58" s="257"/>
      <c r="E58" s="257"/>
      <c r="F58" s="257"/>
      <c r="G58" s="257"/>
      <c r="H58" s="257"/>
      <c r="I58" s="257"/>
      <c r="J58" s="257"/>
      <c r="K58" s="257"/>
      <c r="L58" s="257"/>
      <c r="M58" s="257"/>
      <c r="N58" s="257"/>
      <c r="O58" s="257"/>
      <c r="P58" s="257"/>
      <c r="Q58" s="257"/>
      <c r="R58" s="257"/>
      <c r="S58" s="257"/>
      <c r="T58" s="257"/>
    </row>
    <row r="59" spans="2:20" s="254" customFormat="1" ht="40.5" customHeight="1">
      <c r="D59" s="257"/>
      <c r="E59" s="257"/>
      <c r="F59" s="257"/>
      <c r="G59" s="257"/>
      <c r="H59" s="257"/>
      <c r="I59" s="257"/>
      <c r="J59" s="257"/>
      <c r="K59" s="257"/>
      <c r="L59" s="257"/>
      <c r="M59" s="257"/>
      <c r="N59" s="257"/>
      <c r="O59" s="257"/>
      <c r="P59" s="257"/>
      <c r="Q59" s="257"/>
      <c r="R59" s="257"/>
      <c r="S59" s="257"/>
      <c r="T59" s="257"/>
    </row>
  </sheetData>
  <mergeCells count="37">
    <mergeCell ref="A43:A44"/>
    <mergeCell ref="A45:A46"/>
    <mergeCell ref="B43:B46"/>
    <mergeCell ref="A37:A38"/>
    <mergeCell ref="A39:A40"/>
    <mergeCell ref="A41:A42"/>
    <mergeCell ref="B33:B42"/>
    <mergeCell ref="A35:A36"/>
    <mergeCell ref="A7:A8"/>
    <mergeCell ref="A9:A10"/>
    <mergeCell ref="A11:A12"/>
    <mergeCell ref="A23:A24"/>
    <mergeCell ref="A21:A22"/>
    <mergeCell ref="A29:A30"/>
    <mergeCell ref="A31:A32"/>
    <mergeCell ref="O1:T1"/>
    <mergeCell ref="B1:N1"/>
    <mergeCell ref="A33:A34"/>
    <mergeCell ref="A19:A20"/>
    <mergeCell ref="A25:A26"/>
    <mergeCell ref="B25:B26"/>
    <mergeCell ref="A27:A28"/>
    <mergeCell ref="B27:B32"/>
    <mergeCell ref="K5:O5"/>
    <mergeCell ref="C3:C6"/>
    <mergeCell ref="A13:A14"/>
    <mergeCell ref="A17:A18"/>
    <mergeCell ref="A15:A16"/>
    <mergeCell ref="B7:B24"/>
    <mergeCell ref="A2:T2"/>
    <mergeCell ref="A3:A6"/>
    <mergeCell ref="B3:B6"/>
    <mergeCell ref="D3:T3"/>
    <mergeCell ref="D4:E5"/>
    <mergeCell ref="F4:O4"/>
    <mergeCell ref="P4:T5"/>
    <mergeCell ref="F5:J5"/>
  </mergeCells>
  <pageMargins left="0.70866141732283505" right="0.70866141732283505" top="0.74803149606299202" bottom="0.74803149606299202" header="0.31496062992126" footer="0.31496062992126"/>
  <pageSetup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B1:P11"/>
  <sheetViews>
    <sheetView workbookViewId="0">
      <selection activeCell="F13" sqref="F13"/>
    </sheetView>
  </sheetViews>
  <sheetFormatPr baseColWidth="10" defaultRowHeight="15"/>
  <cols>
    <col min="4" max="4" width="19.140625" customWidth="1"/>
    <col min="5" max="5" width="10.5703125" customWidth="1"/>
    <col min="6" max="6" width="10.85546875" customWidth="1"/>
    <col min="7" max="7" width="10.42578125" customWidth="1"/>
    <col min="8" max="8" width="10.5703125" customWidth="1"/>
    <col min="9" max="9" width="10.7109375" customWidth="1"/>
    <col min="10" max="10" width="10.5703125" customWidth="1"/>
    <col min="11" max="11" width="10.85546875" customWidth="1"/>
    <col min="12" max="12" width="10.5703125" customWidth="1"/>
    <col min="13" max="14" width="10.85546875" customWidth="1"/>
  </cols>
  <sheetData>
    <row r="1" spans="2:16" ht="15.75" thickBot="1"/>
    <row r="2" spans="2:16" ht="15.75" thickBot="1">
      <c r="B2" s="768" t="s">
        <v>532</v>
      </c>
      <c r="C2" s="769"/>
      <c r="D2" s="769"/>
      <c r="E2" s="769"/>
      <c r="F2" s="769"/>
      <c r="G2" s="769"/>
      <c r="H2" s="769"/>
      <c r="I2" s="769"/>
      <c r="J2" s="769"/>
      <c r="K2" s="769"/>
      <c r="L2" s="769"/>
      <c r="M2" s="769"/>
      <c r="N2" s="769"/>
      <c r="O2" s="769"/>
      <c r="P2" s="770"/>
    </row>
    <row r="3" spans="2:16" ht="15.75" thickBot="1">
      <c r="B3" s="785" t="s">
        <v>506</v>
      </c>
      <c r="C3" s="786"/>
      <c r="D3" s="787"/>
      <c r="E3" s="788" t="s">
        <v>518</v>
      </c>
      <c r="F3" s="789"/>
      <c r="G3" s="789"/>
      <c r="H3" s="789"/>
      <c r="I3" s="790"/>
      <c r="J3" s="788" t="s">
        <v>519</v>
      </c>
      <c r="K3" s="789"/>
      <c r="L3" s="789"/>
      <c r="M3" s="789"/>
      <c r="N3" s="790"/>
      <c r="O3" s="794" t="s">
        <v>520</v>
      </c>
      <c r="P3" s="795"/>
    </row>
    <row r="4" spans="2:16" ht="49.5" customHeight="1" thickBot="1">
      <c r="B4" s="798" t="s">
        <v>12</v>
      </c>
      <c r="C4" s="798" t="s">
        <v>521</v>
      </c>
      <c r="D4" s="798" t="s">
        <v>507</v>
      </c>
      <c r="E4" s="791"/>
      <c r="F4" s="792"/>
      <c r="G4" s="792"/>
      <c r="H4" s="792"/>
      <c r="I4" s="793"/>
      <c r="J4" s="791"/>
      <c r="K4" s="792"/>
      <c r="L4" s="792"/>
      <c r="M4" s="792"/>
      <c r="N4" s="793"/>
      <c r="O4" s="796"/>
      <c r="P4" s="797"/>
    </row>
    <row r="5" spans="2:16" ht="15.75" thickBot="1">
      <c r="B5" s="799"/>
      <c r="C5" s="799"/>
      <c r="D5" s="799"/>
      <c r="E5" s="481" t="s">
        <v>270</v>
      </c>
      <c r="F5" s="481" t="s">
        <v>271</v>
      </c>
      <c r="G5" s="481" t="s">
        <v>272</v>
      </c>
      <c r="H5" s="481" t="s">
        <v>273</v>
      </c>
      <c r="I5" s="481" t="s">
        <v>274</v>
      </c>
      <c r="J5" s="481" t="s">
        <v>270</v>
      </c>
      <c r="K5" s="481" t="s">
        <v>271</v>
      </c>
      <c r="L5" s="481" t="s">
        <v>272</v>
      </c>
      <c r="M5" s="481" t="s">
        <v>273</v>
      </c>
      <c r="N5" s="480" t="s">
        <v>274</v>
      </c>
      <c r="O5" s="426" t="s">
        <v>63</v>
      </c>
      <c r="P5" s="427" t="s">
        <v>64</v>
      </c>
    </row>
    <row r="6" spans="2:16" ht="50.25" customHeight="1" thickBot="1">
      <c r="B6" s="369">
        <v>1</v>
      </c>
      <c r="C6" s="432">
        <f>'METAS T1-AJUSTADO'!A71</f>
        <v>66</v>
      </c>
      <c r="D6" s="370" t="s">
        <v>508</v>
      </c>
      <c r="E6" s="630">
        <v>8167517.8709035078</v>
      </c>
      <c r="F6" s="630">
        <v>8283161.3230273742</v>
      </c>
      <c r="G6" s="630">
        <v>7507731.3487472776</v>
      </c>
      <c r="H6" s="630">
        <v>7466366.2181015424</v>
      </c>
      <c r="I6" s="631">
        <v>7537986.6385669988</v>
      </c>
      <c r="J6" s="630">
        <v>6202550.1223409139</v>
      </c>
      <c r="K6" s="630">
        <v>6290521.4945097482</v>
      </c>
      <c r="L6" s="630">
        <v>5927415.6123070223</v>
      </c>
      <c r="M6" s="630">
        <v>5910883.3347151913</v>
      </c>
      <c r="N6" s="632">
        <v>5968528.9513118956</v>
      </c>
      <c r="O6" s="428">
        <f>((E6-I6)/E6)*100</f>
        <v>7.7077423311088387</v>
      </c>
      <c r="P6" s="429">
        <f>((J6-N6)/J6)*100</f>
        <v>3.7729831506898965</v>
      </c>
    </row>
    <row r="7" spans="2:16" ht="55.5" customHeight="1" thickBot="1">
      <c r="B7" s="371">
        <v>2</v>
      </c>
      <c r="C7" s="369">
        <f>'METAS T2 AJUSTADO'!B14</f>
        <v>8</v>
      </c>
      <c r="D7" s="370" t="s">
        <v>509</v>
      </c>
      <c r="E7" s="630">
        <v>336584.40542461252</v>
      </c>
      <c r="F7" s="630">
        <v>339210.99815068749</v>
      </c>
      <c r="G7" s="630">
        <v>302106.88116200001</v>
      </c>
      <c r="H7" s="630">
        <v>303957.64756685001</v>
      </c>
      <c r="I7" s="631">
        <v>305230.10174721247</v>
      </c>
      <c r="J7" s="630">
        <v>261240.7583088025</v>
      </c>
      <c r="K7" s="630">
        <v>263268.22415153752</v>
      </c>
      <c r="L7" s="630">
        <v>267112.60892840003</v>
      </c>
      <c r="M7" s="630">
        <v>235825.90194937002</v>
      </c>
      <c r="N7" s="632">
        <v>236761.43923972253</v>
      </c>
      <c r="O7" s="428">
        <f t="shared" ref="O7:O10" si="0">((E7-I7)/E7)*100</f>
        <v>9.3154356446923163</v>
      </c>
      <c r="P7" s="429">
        <f t="shared" ref="P7:P10" si="1">((J7-N7)/J7)*100</f>
        <v>9.3704057619308845</v>
      </c>
    </row>
    <row r="8" spans="2:16" ht="45" customHeight="1" thickBot="1">
      <c r="B8" s="369">
        <v>3</v>
      </c>
      <c r="C8" s="432">
        <f>'METAS T3 AJUSTADO'!A31</f>
        <v>25</v>
      </c>
      <c r="D8" s="370" t="s">
        <v>510</v>
      </c>
      <c r="E8" s="630">
        <v>19927190.32232644</v>
      </c>
      <c r="F8" s="630">
        <v>18957860.744421206</v>
      </c>
      <c r="G8" s="630">
        <v>19249093.456620861</v>
      </c>
      <c r="H8" s="630">
        <v>19540618.569181647</v>
      </c>
      <c r="I8" s="631">
        <v>19698943.092156786</v>
      </c>
      <c r="J8" s="630">
        <v>15251635.363360951</v>
      </c>
      <c r="K8" s="630">
        <v>14752501.617780615</v>
      </c>
      <c r="L8" s="630">
        <v>14983887.898787048</v>
      </c>
      <c r="M8" s="630">
        <v>15216692.926536867</v>
      </c>
      <c r="N8" s="632">
        <v>15348086.125244595</v>
      </c>
      <c r="O8" s="428">
        <f t="shared" si="0"/>
        <v>1.1454059828691732</v>
      </c>
      <c r="P8" s="429">
        <f t="shared" si="1"/>
        <v>-0.632396196117751</v>
      </c>
    </row>
    <row r="9" spans="2:16" ht="53.25" customHeight="1" thickBot="1">
      <c r="B9" s="371">
        <v>4</v>
      </c>
      <c r="C9" s="369">
        <f>'METAS  (4) AJUSTADO'!A40</f>
        <v>34</v>
      </c>
      <c r="D9" s="370" t="s">
        <v>511</v>
      </c>
      <c r="E9" s="630">
        <v>927021.60525485384</v>
      </c>
      <c r="F9" s="630">
        <v>664756.19698588527</v>
      </c>
      <c r="G9" s="630">
        <v>560258.29556684999</v>
      </c>
      <c r="H9" s="630">
        <v>373125.0806433683</v>
      </c>
      <c r="I9" s="631">
        <v>376869.65327933105</v>
      </c>
      <c r="J9" s="630">
        <v>795276.71783723368</v>
      </c>
      <c r="K9" s="630">
        <v>612770.04573584918</v>
      </c>
      <c r="L9" s="630">
        <v>536705.29899819789</v>
      </c>
      <c r="M9" s="630">
        <v>286826.91687296348</v>
      </c>
      <c r="N9" s="632">
        <v>299654.56693452364</v>
      </c>
      <c r="O9" s="428">
        <f t="shared" si="0"/>
        <v>59.34618447477034</v>
      </c>
      <c r="P9" s="429">
        <f t="shared" si="1"/>
        <v>62.320716775232846</v>
      </c>
    </row>
    <row r="10" spans="2:16" ht="54" customHeight="1" thickBot="1">
      <c r="B10" s="369">
        <v>5</v>
      </c>
      <c r="C10" s="432">
        <f>'METAS T(5) AJUSTADO'!A38</f>
        <v>32</v>
      </c>
      <c r="D10" s="370" t="s">
        <v>512</v>
      </c>
      <c r="E10" s="630">
        <v>1136545.9095558764</v>
      </c>
      <c r="F10" s="630">
        <v>756907.31952089653</v>
      </c>
      <c r="G10" s="630">
        <v>759175.91772445361</v>
      </c>
      <c r="H10" s="630">
        <v>679525.64298169629</v>
      </c>
      <c r="I10" s="631">
        <v>680710.14703149989</v>
      </c>
      <c r="J10" s="630">
        <v>192291.06089047715</v>
      </c>
      <c r="K10" s="630">
        <v>262892.64069416252</v>
      </c>
      <c r="L10" s="630">
        <v>265221.60489684378</v>
      </c>
      <c r="M10" s="630">
        <v>201053.62016051816</v>
      </c>
      <c r="N10" s="632">
        <v>202348.59692445159</v>
      </c>
      <c r="O10" s="430">
        <f t="shared" si="0"/>
        <v>40.107113904664146</v>
      </c>
      <c r="P10" s="431">
        <f t="shared" si="1"/>
        <v>-5.2303710777813475</v>
      </c>
    </row>
    <row r="11" spans="2:16" ht="15.75" thickBot="1">
      <c r="C11" s="670">
        <f>SUM(C6:C10)</f>
        <v>165</v>
      </c>
    </row>
  </sheetData>
  <mergeCells count="8">
    <mergeCell ref="B2:P2"/>
    <mergeCell ref="B3:D3"/>
    <mergeCell ref="E3:I4"/>
    <mergeCell ref="J3:N4"/>
    <mergeCell ref="O3:P4"/>
    <mergeCell ref="B4:B5"/>
    <mergeCell ref="C4:C5"/>
    <mergeCell ref="D4:D5"/>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B1:P12"/>
  <sheetViews>
    <sheetView workbookViewId="0">
      <selection activeCell="O3" sqref="O3:P4"/>
    </sheetView>
  </sheetViews>
  <sheetFormatPr baseColWidth="10" defaultRowHeight="15"/>
  <cols>
    <col min="4" max="4" width="19.140625" customWidth="1"/>
    <col min="5" max="5" width="9.42578125" customWidth="1"/>
    <col min="6" max="6" width="9.5703125" customWidth="1"/>
    <col min="7" max="7" width="10" customWidth="1"/>
    <col min="8" max="8" width="9.85546875" customWidth="1"/>
    <col min="9" max="9" width="9" customWidth="1"/>
    <col min="10" max="10" width="9.28515625" customWidth="1"/>
    <col min="11" max="12" width="9.42578125" customWidth="1"/>
    <col min="13" max="13" width="9.7109375" customWidth="1"/>
    <col min="14" max="14" width="9.5703125" customWidth="1"/>
  </cols>
  <sheetData>
    <row r="1" spans="2:16" ht="15.75" thickBot="1"/>
    <row r="2" spans="2:16" ht="15.75" thickBot="1">
      <c r="B2" s="1135" t="s">
        <v>549</v>
      </c>
      <c r="C2" s="769"/>
      <c r="D2" s="769"/>
      <c r="E2" s="769"/>
      <c r="F2" s="769"/>
      <c r="G2" s="769"/>
      <c r="H2" s="769"/>
      <c r="I2" s="769"/>
      <c r="J2" s="769"/>
      <c r="K2" s="769"/>
      <c r="L2" s="769"/>
      <c r="M2" s="769"/>
      <c r="N2" s="769"/>
      <c r="O2" s="769"/>
      <c r="P2" s="770"/>
    </row>
    <row r="3" spans="2:16" ht="15.75" thickBot="1">
      <c r="B3" s="771" t="s">
        <v>506</v>
      </c>
      <c r="C3" s="772"/>
      <c r="D3" s="773"/>
      <c r="E3" s="774" t="s">
        <v>518</v>
      </c>
      <c r="F3" s="775"/>
      <c r="G3" s="775"/>
      <c r="H3" s="775"/>
      <c r="I3" s="776"/>
      <c r="J3" s="774" t="s">
        <v>519</v>
      </c>
      <c r="K3" s="775"/>
      <c r="L3" s="775"/>
      <c r="M3" s="775"/>
      <c r="N3" s="776"/>
      <c r="O3" s="1136" t="s">
        <v>545</v>
      </c>
      <c r="P3" s="780"/>
    </row>
    <row r="4" spans="2:16" ht="49.5" customHeight="1" thickBot="1">
      <c r="B4" s="783" t="s">
        <v>534</v>
      </c>
      <c r="C4" s="783" t="s">
        <v>521</v>
      </c>
      <c r="D4" s="783" t="s">
        <v>507</v>
      </c>
      <c r="E4" s="777"/>
      <c r="F4" s="778"/>
      <c r="G4" s="778"/>
      <c r="H4" s="778"/>
      <c r="I4" s="779"/>
      <c r="J4" s="777"/>
      <c r="K4" s="778"/>
      <c r="L4" s="778"/>
      <c r="M4" s="778"/>
      <c r="N4" s="779"/>
      <c r="O4" s="781"/>
      <c r="P4" s="782"/>
    </row>
    <row r="5" spans="2:16" ht="15.75" thickBot="1">
      <c r="B5" s="784"/>
      <c r="C5" s="784"/>
      <c r="D5" s="784"/>
      <c r="E5" s="753" t="s">
        <v>270</v>
      </c>
      <c r="F5" s="753" t="s">
        <v>271</v>
      </c>
      <c r="G5" s="753" t="s">
        <v>272</v>
      </c>
      <c r="H5" s="753" t="s">
        <v>273</v>
      </c>
      <c r="I5" s="753" t="s">
        <v>274</v>
      </c>
      <c r="J5" s="753" t="s">
        <v>270</v>
      </c>
      <c r="K5" s="753" t="s">
        <v>271</v>
      </c>
      <c r="L5" s="753" t="s">
        <v>272</v>
      </c>
      <c r="M5" s="753" t="s">
        <v>273</v>
      </c>
      <c r="N5" s="754" t="s">
        <v>274</v>
      </c>
      <c r="O5" s="755" t="s">
        <v>63</v>
      </c>
      <c r="P5" s="756" t="s">
        <v>64</v>
      </c>
    </row>
    <row r="6" spans="2:16" ht="50.25" customHeight="1" thickBot="1">
      <c r="B6" s="726">
        <v>5</v>
      </c>
      <c r="C6" s="727">
        <f>'METAS T1-AJUSTADO'!A71</f>
        <v>66</v>
      </c>
      <c r="D6" s="728" t="s">
        <v>508</v>
      </c>
      <c r="E6" s="729">
        <f>'METAS T(5) AJUSTADO'!H39</f>
        <v>1136545.9095558764</v>
      </c>
      <c r="F6" s="729">
        <f>'METAS T(5) AJUSTADO'!I39</f>
        <v>756907.31952089653</v>
      </c>
      <c r="G6" s="729">
        <f>'METAS T(5) AJUSTADO'!J39</f>
        <v>759175.91772445361</v>
      </c>
      <c r="H6" s="729">
        <f>'METAS T(5) AJUSTADO'!K39</f>
        <v>679525.64298169629</v>
      </c>
      <c r="I6" s="729">
        <f>'METAS T(5) AJUSTADO'!L39</f>
        <v>680710.14703149989</v>
      </c>
      <c r="J6" s="729">
        <f>'METAS T(5) AJUSTADO'!M39</f>
        <v>192291.06089047715</v>
      </c>
      <c r="K6" s="729">
        <f>'METAS T(5) AJUSTADO'!N39</f>
        <v>262892.64069416252</v>
      </c>
      <c r="L6" s="729">
        <f>'METAS T(5) AJUSTADO'!O39</f>
        <v>265221.60489684378</v>
      </c>
      <c r="M6" s="729">
        <f>'METAS T(5) AJUSTADO'!P39</f>
        <v>201053.62016051816</v>
      </c>
      <c r="N6" s="730">
        <f>'METAS T(5) AJUSTADO'!Q39</f>
        <v>202348.59692445159</v>
      </c>
      <c r="O6" s="731">
        <f>((E6-I6)/E6)*100</f>
        <v>40.107113904664146</v>
      </c>
      <c r="P6" s="758">
        <f>((J6-N6)/J6)*100</f>
        <v>-5.2303710777813475</v>
      </c>
    </row>
    <row r="7" spans="2:16" ht="55.5" customHeight="1" thickBot="1">
      <c r="B7" s="732">
        <v>4</v>
      </c>
      <c r="C7" s="733">
        <f>'METAS T2 AJUSTADO'!B14</f>
        <v>8</v>
      </c>
      <c r="D7" s="734" t="s">
        <v>509</v>
      </c>
      <c r="E7" s="735" t="e">
        <f>'METAS  (4) AJUSTADO'!H41</f>
        <v>#REF!</v>
      </c>
      <c r="F7" s="735" t="e">
        <f>'METAS  (4) AJUSTADO'!I41</f>
        <v>#REF!</v>
      </c>
      <c r="G7" s="735" t="e">
        <f>'METAS  (4) AJUSTADO'!J41</f>
        <v>#REF!</v>
      </c>
      <c r="H7" s="735" t="e">
        <f>'METAS  (4) AJUSTADO'!K41</f>
        <v>#REF!</v>
      </c>
      <c r="I7" s="735" t="e">
        <f>'METAS  (4) AJUSTADO'!L41</f>
        <v>#REF!</v>
      </c>
      <c r="J7" s="735" t="e">
        <f>'METAS  (4) AJUSTADO'!M41</f>
        <v>#REF!</v>
      </c>
      <c r="K7" s="735" t="e">
        <f>'METAS  (4) AJUSTADO'!N41</f>
        <v>#REF!</v>
      </c>
      <c r="L7" s="735" t="e">
        <f>'METAS  (4) AJUSTADO'!O41</f>
        <v>#REF!</v>
      </c>
      <c r="M7" s="735" t="e">
        <f>'METAS  (4) AJUSTADO'!P41</f>
        <v>#REF!</v>
      </c>
      <c r="N7" s="736" t="e">
        <f>'METAS  (4) AJUSTADO'!Q41</f>
        <v>#REF!</v>
      </c>
      <c r="O7" s="737" t="e">
        <f t="shared" ref="O7:O10" si="0">((E7-I7)/E7)*100</f>
        <v>#REF!</v>
      </c>
      <c r="P7" s="738" t="e">
        <f t="shared" ref="P7:P10" si="1">((J7-N7)/J7)*100</f>
        <v>#REF!</v>
      </c>
    </row>
    <row r="8" spans="2:16" ht="45" customHeight="1" thickBot="1">
      <c r="B8" s="740">
        <v>3</v>
      </c>
      <c r="C8" s="741">
        <f>'METAS T3 AJUSTADO'!A31</f>
        <v>25</v>
      </c>
      <c r="D8" s="742" t="s">
        <v>510</v>
      </c>
      <c r="E8" s="743" t="e">
        <f>'METAS T3 AJUSTADO'!H32</f>
        <v>#REF!</v>
      </c>
      <c r="F8" s="743" t="e">
        <f>'METAS T3 AJUSTADO'!I32</f>
        <v>#REF!</v>
      </c>
      <c r="G8" s="743" t="e">
        <f>'METAS T3 AJUSTADO'!J32</f>
        <v>#REF!</v>
      </c>
      <c r="H8" s="743" t="e">
        <f>'METAS T3 AJUSTADO'!K32</f>
        <v>#REF!</v>
      </c>
      <c r="I8" s="743" t="e">
        <f>'METAS T3 AJUSTADO'!L32</f>
        <v>#REF!</v>
      </c>
      <c r="J8" s="743" t="e">
        <f>'METAS T3 AJUSTADO'!M32</f>
        <v>#REF!</v>
      </c>
      <c r="K8" s="743" t="e">
        <f>'METAS T3 AJUSTADO'!N32</f>
        <v>#REF!</v>
      </c>
      <c r="L8" s="743" t="e">
        <f>'METAS T3 AJUSTADO'!O32</f>
        <v>#REF!</v>
      </c>
      <c r="M8" s="743" t="e">
        <f>'METAS T3 AJUSTADO'!P32</f>
        <v>#REF!</v>
      </c>
      <c r="N8" s="744" t="e">
        <f>'METAS T3 AJUSTADO'!Q32</f>
        <v>#REF!</v>
      </c>
      <c r="O8" s="745" t="e">
        <f t="shared" si="0"/>
        <v>#REF!</v>
      </c>
      <c r="P8" s="757" t="e">
        <f t="shared" si="1"/>
        <v>#REF!</v>
      </c>
    </row>
    <row r="9" spans="2:16" ht="53.25" customHeight="1" thickBot="1">
      <c r="B9" s="746">
        <v>2</v>
      </c>
      <c r="C9" s="747">
        <f>'METAS  (4) AJUSTADO'!A40</f>
        <v>34</v>
      </c>
      <c r="D9" s="748" t="s">
        <v>511</v>
      </c>
      <c r="E9" s="749">
        <f>'METAS T2 AJUSTADO'!I15</f>
        <v>336584.40542461252</v>
      </c>
      <c r="F9" s="749">
        <f>'METAS T2 AJUSTADO'!J15</f>
        <v>339210.99815068749</v>
      </c>
      <c r="G9" s="749">
        <f>'METAS T2 AJUSTADO'!K15</f>
        <v>302106.88116200001</v>
      </c>
      <c r="H9" s="749">
        <f>'METAS T2 AJUSTADO'!L15</f>
        <v>303957.64756685001</v>
      </c>
      <c r="I9" s="749">
        <f>'METAS T2 AJUSTADO'!M15</f>
        <v>305230.10174721247</v>
      </c>
      <c r="J9" s="749">
        <f>'METAS T2 AJUSTADO'!N15</f>
        <v>261240.7583088025</v>
      </c>
      <c r="K9" s="749">
        <f>'METAS T2 AJUSTADO'!O15</f>
        <v>263268.22415153752</v>
      </c>
      <c r="L9" s="749">
        <f>'METAS T2 AJUSTADO'!P15</f>
        <v>267112.60892840003</v>
      </c>
      <c r="M9" s="749">
        <f>'METAS T2 AJUSTADO'!Q15</f>
        <v>235825.90194937002</v>
      </c>
      <c r="N9" s="750">
        <f>'METAS T2 AJUSTADO'!R15</f>
        <v>236761.43923972253</v>
      </c>
      <c r="O9" s="751">
        <f t="shared" si="0"/>
        <v>9.3154356446923163</v>
      </c>
      <c r="P9" s="752">
        <f t="shared" si="1"/>
        <v>9.3704057619308845</v>
      </c>
    </row>
    <row r="10" spans="2:16" ht="54" customHeight="1" thickBot="1">
      <c r="B10" s="739">
        <v>1</v>
      </c>
      <c r="C10" s="762">
        <f>'METAS T(5) AJUSTADO'!A38</f>
        <v>32</v>
      </c>
      <c r="D10" s="763" t="s">
        <v>512</v>
      </c>
      <c r="E10" s="764">
        <f>'METAS T1-AJUSTADO'!H72</f>
        <v>14247266.807103509</v>
      </c>
      <c r="F10" s="764">
        <f>'METAS T1-AJUSTADO'!I72</f>
        <v>14452539.422763625</v>
      </c>
      <c r="G10" s="764">
        <f>'METAS T1-AJUSTADO'!J72</f>
        <v>13870857.465337276</v>
      </c>
      <c r="H10" s="764">
        <f>'METAS T1-AJUSTADO'!K72</f>
        <v>13895433.30324154</v>
      </c>
      <c r="I10" s="764">
        <f>'METAS T1-AJUSTADO'!L72</f>
        <v>14030071.426750746</v>
      </c>
      <c r="J10" s="764">
        <f>'METAS T1-AJUSTADO'!M72</f>
        <v>10924800.966300918</v>
      </c>
      <c r="K10" s="764">
        <f>'METAS T1-AJUSTADO'!N72</f>
        <v>11084452.660748754</v>
      </c>
      <c r="L10" s="764">
        <f>'METAS T1-AJUSTADO'!O72</f>
        <v>10838393.314169021</v>
      </c>
      <c r="M10" s="764">
        <f>'METAS T1-AJUSTADO'!P72</f>
        <v>10872696.165167188</v>
      </c>
      <c r="N10" s="765">
        <f>'METAS T1-AJUSTADO'!Q72</f>
        <v>10978921.871792642</v>
      </c>
      <c r="O10" s="766">
        <f t="shared" si="0"/>
        <v>1.524470505770781</v>
      </c>
      <c r="P10" s="767">
        <f t="shared" si="1"/>
        <v>-0.49539488782146368</v>
      </c>
    </row>
    <row r="11" spans="2:16" ht="15.75" thickBot="1">
      <c r="C11" s="761">
        <f>SUM(C6:C10)</f>
        <v>165</v>
      </c>
    </row>
    <row r="12" spans="2:16">
      <c r="C12" s="760"/>
    </row>
  </sheetData>
  <mergeCells count="8">
    <mergeCell ref="B2:P2"/>
    <mergeCell ref="B3:D3"/>
    <mergeCell ref="E3:I4"/>
    <mergeCell ref="J3:N4"/>
    <mergeCell ref="D4:D5"/>
    <mergeCell ref="O3:P4"/>
    <mergeCell ref="B4:B5"/>
    <mergeCell ref="C4:C5"/>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2:D10"/>
  <sheetViews>
    <sheetView workbookViewId="0">
      <selection activeCell="D6" sqref="D6"/>
    </sheetView>
  </sheetViews>
  <sheetFormatPr baseColWidth="10" defaultRowHeight="15"/>
  <cols>
    <col min="3" max="3" width="28.85546875" customWidth="1"/>
    <col min="4" max="4" width="34.28515625" customWidth="1"/>
  </cols>
  <sheetData>
    <row r="2" spans="2:4" ht="15.75" thickBot="1"/>
    <row r="3" spans="2:4" ht="15.75" customHeight="1" thickBot="1">
      <c r="B3" s="785" t="s">
        <v>506</v>
      </c>
      <c r="C3" s="787"/>
      <c r="D3" s="798" t="s">
        <v>500</v>
      </c>
    </row>
    <row r="4" spans="2:4" ht="15.75" thickBot="1">
      <c r="B4" s="368" t="s">
        <v>12</v>
      </c>
      <c r="C4" s="361" t="s">
        <v>507</v>
      </c>
      <c r="D4" s="799"/>
    </row>
    <row r="5" spans="2:4" ht="15.75" thickBot="1">
      <c r="B5" s="368"/>
      <c r="C5" s="425"/>
      <c r="D5" s="425"/>
    </row>
    <row r="6" spans="2:4" ht="39" thickBot="1">
      <c r="B6" s="369">
        <v>1</v>
      </c>
      <c r="C6" s="370" t="s">
        <v>508</v>
      </c>
      <c r="D6" s="370" t="s">
        <v>501</v>
      </c>
    </row>
    <row r="7" spans="2:4" ht="39" thickBot="1">
      <c r="B7" s="371">
        <v>2</v>
      </c>
      <c r="C7" s="370" t="s">
        <v>509</v>
      </c>
      <c r="D7" s="370" t="s">
        <v>502</v>
      </c>
    </row>
    <row r="8" spans="2:4" ht="26.25" thickBot="1">
      <c r="B8" s="369">
        <v>3</v>
      </c>
      <c r="C8" s="370" t="s">
        <v>510</v>
      </c>
      <c r="D8" s="370" t="s">
        <v>305</v>
      </c>
    </row>
    <row r="9" spans="2:4" ht="39" thickBot="1">
      <c r="B9" s="371">
        <v>4</v>
      </c>
      <c r="C9" s="370" t="s">
        <v>511</v>
      </c>
      <c r="D9" s="370" t="s">
        <v>503</v>
      </c>
    </row>
    <row r="10" spans="2:4" ht="39" thickBot="1">
      <c r="B10" s="369">
        <v>5</v>
      </c>
      <c r="C10" s="370" t="s">
        <v>512</v>
      </c>
      <c r="D10" s="370" t="s">
        <v>504</v>
      </c>
    </row>
  </sheetData>
  <mergeCells count="2">
    <mergeCell ref="B3:C3"/>
    <mergeCell ref="D3:D4"/>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4506668294322"/>
  </sheetPr>
  <dimension ref="A1:J21"/>
  <sheetViews>
    <sheetView topLeftCell="A7" workbookViewId="0">
      <selection activeCell="I17" sqref="I17:J17"/>
    </sheetView>
  </sheetViews>
  <sheetFormatPr baseColWidth="10" defaultColWidth="9.140625" defaultRowHeight="15"/>
  <cols>
    <col min="1" max="2" width="9.140625" style="326"/>
    <col min="3" max="3" width="35.5703125" style="326" customWidth="1"/>
    <col min="4" max="4" width="7.140625" style="326" customWidth="1"/>
    <col min="5" max="5" width="6.28515625" style="326" customWidth="1"/>
    <col min="6" max="6" width="6.140625" style="326" customWidth="1"/>
    <col min="7" max="7" width="6" style="326" customWidth="1"/>
    <col min="8" max="8" width="14.140625" style="326" customWidth="1"/>
    <col min="9" max="9" width="17" style="326" customWidth="1"/>
    <col min="10" max="10" width="18.42578125" style="326" customWidth="1"/>
    <col min="11" max="16384" width="9.140625" style="326"/>
  </cols>
  <sheetData>
    <row r="1" spans="1:10">
      <c r="A1" s="327"/>
      <c r="B1" s="327"/>
      <c r="C1" s="327"/>
      <c r="D1" s="327"/>
      <c r="E1" s="327"/>
      <c r="F1" s="327"/>
      <c r="G1" s="327"/>
      <c r="H1" s="327"/>
      <c r="I1" s="327"/>
      <c r="J1" s="342"/>
    </row>
    <row r="2" spans="1:10">
      <c r="A2" s="327"/>
      <c r="B2" s="327"/>
      <c r="C2" s="327"/>
      <c r="D2" s="327"/>
      <c r="E2" s="327"/>
      <c r="F2" s="327"/>
      <c r="G2" s="327"/>
      <c r="H2" s="327"/>
      <c r="I2" s="327"/>
      <c r="J2" s="342"/>
    </row>
    <row r="3" spans="1:10">
      <c r="A3" s="327"/>
      <c r="B3" s="327"/>
      <c r="C3" s="327"/>
      <c r="D3" s="327"/>
      <c r="E3" s="327"/>
      <c r="F3" s="327"/>
      <c r="G3" s="327"/>
      <c r="H3" s="327"/>
      <c r="I3" s="327"/>
      <c r="J3" s="342"/>
    </row>
    <row r="4" spans="1:10">
      <c r="A4" s="327"/>
      <c r="B4" s="327"/>
      <c r="C4" s="327"/>
      <c r="D4" s="327"/>
      <c r="E4" s="327"/>
      <c r="F4" s="327"/>
      <c r="G4" s="327"/>
      <c r="H4" s="327"/>
      <c r="I4" s="327"/>
      <c r="J4" s="342"/>
    </row>
    <row r="5" spans="1:10">
      <c r="A5" s="327"/>
      <c r="B5" s="327"/>
      <c r="C5" s="327"/>
      <c r="D5" s="327"/>
      <c r="E5" s="327"/>
      <c r="F5" s="327"/>
      <c r="G5" s="327"/>
      <c r="H5" s="327"/>
      <c r="I5" s="327"/>
    </row>
    <row r="6" spans="1:10">
      <c r="A6" s="327"/>
      <c r="B6" s="327"/>
      <c r="C6" s="327"/>
      <c r="D6" s="327"/>
      <c r="E6" s="327"/>
      <c r="F6" s="327"/>
      <c r="G6" s="327"/>
      <c r="H6" s="327"/>
      <c r="I6" s="327"/>
    </row>
    <row r="7" spans="1:10" ht="90" customHeight="1">
      <c r="C7" s="328"/>
      <c r="D7" s="860" t="s">
        <v>0</v>
      </c>
      <c r="E7" s="861"/>
      <c r="F7" s="861"/>
      <c r="G7" s="861"/>
      <c r="H7" s="862"/>
      <c r="I7" s="863" t="s">
        <v>1</v>
      </c>
      <c r="J7" s="864"/>
    </row>
    <row r="8" spans="1:10">
      <c r="C8" s="329" t="s">
        <v>2</v>
      </c>
      <c r="D8" s="330">
        <v>1</v>
      </c>
      <c r="E8" s="330">
        <v>2</v>
      </c>
      <c r="F8" s="330">
        <v>3</v>
      </c>
      <c r="G8" s="330">
        <v>4</v>
      </c>
      <c r="H8" s="330" t="s">
        <v>3</v>
      </c>
      <c r="I8" s="330" t="s">
        <v>4</v>
      </c>
      <c r="J8" s="330" t="s">
        <v>5</v>
      </c>
    </row>
    <row r="9" spans="1:10" ht="30.75">
      <c r="C9" s="331" t="s">
        <v>6</v>
      </c>
      <c r="D9" s="332"/>
      <c r="E9" s="332"/>
      <c r="F9" s="332"/>
      <c r="G9" s="332"/>
      <c r="H9" s="332"/>
      <c r="I9" s="343" t="e">
        <f>#REF!</f>
        <v>#REF!</v>
      </c>
      <c r="J9" s="344" t="e">
        <f>(I9/I11)*100</f>
        <v>#REF!</v>
      </c>
    </row>
    <row r="10" spans="1:10" ht="60.75">
      <c r="C10" s="333" t="s">
        <v>7</v>
      </c>
      <c r="D10" s="334"/>
      <c r="E10" s="334"/>
      <c r="F10" s="334"/>
      <c r="G10" s="334"/>
      <c r="H10" s="334"/>
      <c r="I10" s="345" t="e">
        <f>H11-I9</f>
        <v>#REF!</v>
      </c>
      <c r="J10" s="346" t="e">
        <f>100-J9</f>
        <v>#REF!</v>
      </c>
    </row>
    <row r="11" spans="1:10" ht="15.75">
      <c r="C11" s="335" t="s">
        <v>8</v>
      </c>
      <c r="D11" s="336" t="e">
        <f>'METAS T1-AJUSTADO'!#REF!</f>
        <v>#REF!</v>
      </c>
      <c r="E11" s="336">
        <f>'METAS T3 AJUSTADO'!A30</f>
        <v>24</v>
      </c>
      <c r="F11" s="336">
        <f>'METAS  (4) AJUSTADO'!A40</f>
        <v>34</v>
      </c>
      <c r="G11" s="336">
        <f>'METAS T(5) AJUSTADO'!A38</f>
        <v>32</v>
      </c>
      <c r="H11" s="336" t="e">
        <f>D11+E11+F11+G11</f>
        <v>#REF!</v>
      </c>
      <c r="I11" s="347" t="e">
        <f>SUM(I9:I10)</f>
        <v>#REF!</v>
      </c>
      <c r="J11" s="348" t="e">
        <f>SUM(J9:J10)</f>
        <v>#REF!</v>
      </c>
    </row>
    <row r="13" spans="1:10">
      <c r="C13" s="337"/>
      <c r="D13" s="337"/>
      <c r="E13" s="337"/>
      <c r="F13" s="337"/>
      <c r="G13" s="337"/>
      <c r="H13" s="337"/>
      <c r="I13" s="337"/>
      <c r="J13" s="349"/>
    </row>
    <row r="15" spans="1:10" ht="35.25" customHeight="1"/>
    <row r="17" spans="3:10" ht="96" customHeight="1">
      <c r="C17" s="328"/>
      <c r="D17" s="860" t="s">
        <v>0</v>
      </c>
      <c r="E17" s="861"/>
      <c r="F17" s="861"/>
      <c r="G17" s="861"/>
      <c r="H17" s="862"/>
      <c r="I17" s="865" t="s">
        <v>1</v>
      </c>
      <c r="J17" s="866"/>
    </row>
    <row r="18" spans="3:10" ht="15.75">
      <c r="C18" s="338"/>
      <c r="D18" s="338"/>
      <c r="E18" s="338"/>
      <c r="F18" s="338"/>
      <c r="G18" s="338"/>
      <c r="H18" s="338"/>
      <c r="I18" s="350" t="s">
        <v>4</v>
      </c>
      <c r="J18" s="351" t="s">
        <v>5</v>
      </c>
    </row>
    <row r="19" spans="3:10" ht="45.75">
      <c r="C19" s="339" t="s">
        <v>9</v>
      </c>
      <c r="D19" s="339"/>
      <c r="E19" s="339"/>
      <c r="F19" s="339"/>
      <c r="G19" s="339"/>
      <c r="H19" s="339"/>
      <c r="I19" s="352"/>
      <c r="J19" s="353"/>
    </row>
    <row r="20" spans="3:10" ht="45.75">
      <c r="C20" s="340" t="s">
        <v>10</v>
      </c>
      <c r="D20" s="340"/>
      <c r="E20" s="340"/>
      <c r="F20" s="340"/>
      <c r="G20" s="340"/>
      <c r="H20" s="340"/>
      <c r="I20" s="354"/>
      <c r="J20" s="355"/>
    </row>
    <row r="21" spans="3:10" ht="30.75">
      <c r="C21" s="341" t="s">
        <v>6</v>
      </c>
      <c r="D21" s="341"/>
      <c r="E21" s="341"/>
      <c r="F21" s="341"/>
      <c r="G21" s="341"/>
      <c r="H21" s="341"/>
      <c r="I21" s="356"/>
      <c r="J21" s="357"/>
    </row>
  </sheetData>
  <mergeCells count="4">
    <mergeCell ref="D7:H7"/>
    <mergeCell ref="I7:J7"/>
    <mergeCell ref="D17:H17"/>
    <mergeCell ref="I17:J17"/>
  </mergeCells>
  <pageMargins left="0.7" right="0.7" top="0.75" bottom="0.75"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3:D12"/>
  <sheetViews>
    <sheetView workbookViewId="0">
      <selection activeCell="D9" sqref="D9"/>
    </sheetView>
  </sheetViews>
  <sheetFormatPr baseColWidth="10" defaultColWidth="11" defaultRowHeight="15"/>
  <cols>
    <col min="4" max="4" width="68.42578125" customWidth="1"/>
  </cols>
  <sheetData>
    <row r="3" spans="3:4" ht="31.5" customHeight="1">
      <c r="C3" s="867" t="s">
        <v>11</v>
      </c>
      <c r="D3" s="868"/>
    </row>
    <row r="4" spans="3:4">
      <c r="C4" s="284" t="s">
        <v>12</v>
      </c>
      <c r="D4" s="285" t="s">
        <v>13</v>
      </c>
    </row>
    <row r="5" spans="3:4" ht="30">
      <c r="C5" s="323">
        <v>1</v>
      </c>
      <c r="D5" s="311" t="s">
        <v>14</v>
      </c>
    </row>
    <row r="6" spans="3:4" ht="45">
      <c r="C6" s="314">
        <v>2</v>
      </c>
      <c r="D6" s="316" t="s">
        <v>15</v>
      </c>
    </row>
    <row r="7" spans="3:4" ht="45">
      <c r="C7" s="314">
        <v>3</v>
      </c>
      <c r="D7" s="316" t="s">
        <v>16</v>
      </c>
    </row>
    <row r="8" spans="3:4" ht="45">
      <c r="C8" s="314">
        <v>4</v>
      </c>
      <c r="D8" s="316" t="s">
        <v>17</v>
      </c>
    </row>
    <row r="9" spans="3:4" ht="45">
      <c r="C9" s="314">
        <v>5</v>
      </c>
      <c r="D9" s="316" t="s">
        <v>18</v>
      </c>
    </row>
    <row r="10" spans="3:4" ht="30">
      <c r="C10" s="314">
        <v>6</v>
      </c>
      <c r="D10" s="316" t="s">
        <v>19</v>
      </c>
    </row>
    <row r="11" spans="3:4" ht="60">
      <c r="C11" s="319">
        <v>7</v>
      </c>
      <c r="D11" s="321" t="s">
        <v>20</v>
      </c>
    </row>
    <row r="12" spans="3:4">
      <c r="C12" s="324">
        <v>8</v>
      </c>
      <c r="D12" s="325" t="s">
        <v>21</v>
      </c>
    </row>
  </sheetData>
  <mergeCells count="1">
    <mergeCell ref="C3:D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C3:H12"/>
  <sheetViews>
    <sheetView topLeftCell="A4" workbookViewId="0">
      <selection activeCell="E10" sqref="E10"/>
    </sheetView>
  </sheetViews>
  <sheetFormatPr baseColWidth="10" defaultColWidth="11" defaultRowHeight="15"/>
  <cols>
    <col min="3" max="3" width="31.28515625" customWidth="1"/>
    <col min="4" max="4" width="13.7109375" customWidth="1"/>
    <col min="6" max="6" width="31" customWidth="1"/>
    <col min="7" max="7" width="36.85546875" customWidth="1"/>
    <col min="8" max="8" width="37.7109375" customWidth="1"/>
  </cols>
  <sheetData>
    <row r="3" spans="3:8" ht="30" customHeight="1">
      <c r="C3" s="869" t="s">
        <v>22</v>
      </c>
      <c r="D3" s="870"/>
      <c r="E3" s="871"/>
      <c r="F3" s="871"/>
      <c r="G3" s="872"/>
      <c r="H3" s="873" t="s">
        <v>23</v>
      </c>
    </row>
    <row r="4" spans="3:8">
      <c r="C4" s="284" t="s">
        <v>24</v>
      </c>
      <c r="D4" s="285" t="s">
        <v>12</v>
      </c>
      <c r="E4" s="286" t="s">
        <v>25</v>
      </c>
      <c r="F4" s="285" t="s">
        <v>26</v>
      </c>
      <c r="G4" s="286" t="s">
        <v>27</v>
      </c>
      <c r="H4" s="874"/>
    </row>
    <row r="5" spans="3:8" ht="30">
      <c r="C5" s="287" t="s">
        <v>28</v>
      </c>
      <c r="D5" s="288">
        <v>165</v>
      </c>
      <c r="E5" s="289">
        <v>100</v>
      </c>
      <c r="F5" s="290"/>
      <c r="G5" s="291" t="s">
        <v>29</v>
      </c>
      <c r="H5" s="292" t="s">
        <v>30</v>
      </c>
    </row>
    <row r="6" spans="3:8" ht="60">
      <c r="C6" s="293" t="s">
        <v>31</v>
      </c>
      <c r="D6" s="294">
        <v>27</v>
      </c>
      <c r="E6" s="295">
        <f>(D6/D5)*100</f>
        <v>16.363636363636363</v>
      </c>
      <c r="F6" s="296" t="s">
        <v>32</v>
      </c>
      <c r="G6" s="433" t="s">
        <v>522</v>
      </c>
      <c r="H6" s="297" t="s">
        <v>33</v>
      </c>
    </row>
    <row r="7" spans="3:8" ht="105">
      <c r="C7" s="298" t="s">
        <v>34</v>
      </c>
      <c r="D7" s="299"/>
      <c r="E7" s="300">
        <v>5</v>
      </c>
      <c r="F7" s="301" t="s">
        <v>35</v>
      </c>
      <c r="G7" s="302"/>
      <c r="H7" s="303" t="s">
        <v>36</v>
      </c>
    </row>
    <row r="8" spans="3:8" ht="120">
      <c r="C8" s="304" t="s">
        <v>37</v>
      </c>
      <c r="D8" s="305"/>
      <c r="E8" s="306" t="s">
        <v>38</v>
      </c>
      <c r="F8" s="307" t="s">
        <v>39</v>
      </c>
      <c r="G8" s="308" t="s">
        <v>40</v>
      </c>
      <c r="H8" s="307" t="s">
        <v>41</v>
      </c>
    </row>
    <row r="9" spans="3:8" ht="150">
      <c r="C9" s="309" t="s">
        <v>42</v>
      </c>
      <c r="D9" s="294"/>
      <c r="E9" s="310">
        <f>D5-D6</f>
        <v>138</v>
      </c>
      <c r="F9" s="311" t="s">
        <v>43</v>
      </c>
      <c r="G9" s="312" t="s">
        <v>44</v>
      </c>
      <c r="H9" s="311" t="s">
        <v>45</v>
      </c>
    </row>
    <row r="10" spans="3:8" ht="113.25" customHeight="1">
      <c r="C10" s="313" t="s">
        <v>46</v>
      </c>
      <c r="D10" s="314"/>
      <c r="E10" s="315">
        <v>20</v>
      </c>
      <c r="F10" s="316" t="s">
        <v>47</v>
      </c>
      <c r="G10" s="317" t="s">
        <v>48</v>
      </c>
      <c r="H10" s="316" t="s">
        <v>49</v>
      </c>
    </row>
    <row r="11" spans="3:8" ht="76.5" customHeight="1">
      <c r="C11" s="313" t="s">
        <v>50</v>
      </c>
      <c r="D11" s="314"/>
      <c r="E11" s="315">
        <v>80</v>
      </c>
      <c r="F11" s="316" t="s">
        <v>51</v>
      </c>
      <c r="G11" s="317" t="s">
        <v>52</v>
      </c>
      <c r="H11" s="316" t="s">
        <v>53</v>
      </c>
    </row>
    <row r="12" spans="3:8" ht="90">
      <c r="C12" s="318" t="s">
        <v>54</v>
      </c>
      <c r="D12" s="319"/>
      <c r="E12" s="320" t="s">
        <v>55</v>
      </c>
      <c r="F12" s="321" t="s">
        <v>56</v>
      </c>
      <c r="G12" s="322" t="s">
        <v>57</v>
      </c>
      <c r="H12" s="321" t="s">
        <v>58</v>
      </c>
    </row>
  </sheetData>
  <mergeCells count="2">
    <mergeCell ref="C3:G3"/>
    <mergeCell ref="H3:H4"/>
  </mergeCell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249977111117893"/>
  </sheetPr>
  <dimension ref="A1:V53"/>
  <sheetViews>
    <sheetView zoomScale="80" zoomScaleNormal="80" workbookViewId="0">
      <pane xSplit="2" ySplit="1" topLeftCell="C2" activePane="bottomRight" state="frozen"/>
      <selection pane="topRight"/>
      <selection pane="bottomLeft"/>
      <selection pane="bottomRight" activeCell="B28" sqref="B28"/>
    </sheetView>
  </sheetViews>
  <sheetFormatPr baseColWidth="10" defaultColWidth="11" defaultRowHeight="12.75"/>
  <cols>
    <col min="1" max="1" width="6" style="255" customWidth="1"/>
    <col min="2" max="2" width="62.28515625" style="255" customWidth="1"/>
    <col min="3" max="3" width="10.140625" style="255" customWidth="1"/>
    <col min="4" max="4" width="10.7109375" style="256" customWidth="1"/>
    <col min="5" max="5" width="10" style="256" customWidth="1"/>
    <col min="6" max="6" width="8.7109375" style="256" customWidth="1"/>
    <col min="7" max="7" width="8.85546875" style="256" customWidth="1"/>
    <col min="8" max="8" width="8.140625" style="256" customWidth="1"/>
    <col min="9" max="9" width="7.42578125" style="256" customWidth="1"/>
    <col min="10" max="10" width="8.5703125" style="256" customWidth="1"/>
    <col min="11" max="11" width="8.42578125" style="256" customWidth="1"/>
    <col min="12" max="12" width="7.85546875" style="256" customWidth="1"/>
    <col min="13" max="13" width="9.42578125" style="256" customWidth="1"/>
    <col min="14" max="14" width="8.42578125" style="256" customWidth="1"/>
    <col min="15" max="16" width="8.28515625" style="256" customWidth="1"/>
    <col min="17" max="17" width="9.42578125" style="256" customWidth="1"/>
    <col min="18" max="19" width="7.28515625" style="256" customWidth="1"/>
    <col min="20" max="20" width="7.85546875" style="256" customWidth="1"/>
    <col min="21" max="21" width="8" style="256" customWidth="1"/>
    <col min="22" max="22" width="8.42578125" style="256" customWidth="1"/>
    <col min="23" max="255" width="11.42578125" style="255"/>
    <col min="256" max="256" width="2.140625" style="255" customWidth="1"/>
    <col min="257" max="257" width="37.5703125" style="255" customWidth="1"/>
    <col min="258" max="258" width="43.85546875" style="255" customWidth="1"/>
    <col min="259" max="259" width="10.85546875" style="255" customWidth="1"/>
    <col min="260" max="278" width="9.85546875" style="255" customWidth="1"/>
    <col min="279" max="511" width="11.42578125" style="255"/>
    <col min="512" max="512" width="2.140625" style="255" customWidth="1"/>
    <col min="513" max="513" width="37.5703125" style="255" customWidth="1"/>
    <col min="514" max="514" width="43.85546875" style="255" customWidth="1"/>
    <col min="515" max="515" width="10.85546875" style="255" customWidth="1"/>
    <col min="516" max="534" width="9.85546875" style="255" customWidth="1"/>
    <col min="535" max="767" width="11.42578125" style="255"/>
    <col min="768" max="768" width="2.140625" style="255" customWidth="1"/>
    <col min="769" max="769" width="37.5703125" style="255" customWidth="1"/>
    <col min="770" max="770" width="43.85546875" style="255" customWidth="1"/>
    <col min="771" max="771" width="10.85546875" style="255" customWidth="1"/>
    <col min="772" max="790" width="9.85546875" style="255" customWidth="1"/>
    <col min="791" max="1023" width="11.42578125" style="255"/>
    <col min="1024" max="1024" width="2.140625" style="255" customWidth="1"/>
    <col min="1025" max="1025" width="37.5703125" style="255" customWidth="1"/>
    <col min="1026" max="1026" width="43.85546875" style="255" customWidth="1"/>
    <col min="1027" max="1027" width="10.85546875" style="255" customWidth="1"/>
    <col min="1028" max="1046" width="9.85546875" style="255" customWidth="1"/>
    <col min="1047" max="1279" width="11.42578125" style="255"/>
    <col min="1280" max="1280" width="2.140625" style="255" customWidth="1"/>
    <col min="1281" max="1281" width="37.5703125" style="255" customWidth="1"/>
    <col min="1282" max="1282" width="43.85546875" style="255" customWidth="1"/>
    <col min="1283" max="1283" width="10.85546875" style="255" customWidth="1"/>
    <col min="1284" max="1302" width="9.85546875" style="255" customWidth="1"/>
    <col min="1303" max="1535" width="11.42578125" style="255"/>
    <col min="1536" max="1536" width="2.140625" style="255" customWidth="1"/>
    <col min="1537" max="1537" width="37.5703125" style="255" customWidth="1"/>
    <col min="1538" max="1538" width="43.85546875" style="255" customWidth="1"/>
    <col min="1539" max="1539" width="10.85546875" style="255" customWidth="1"/>
    <col min="1540" max="1558" width="9.85546875" style="255" customWidth="1"/>
    <col min="1559" max="1791" width="11.42578125" style="255"/>
    <col min="1792" max="1792" width="2.140625" style="255" customWidth="1"/>
    <col min="1793" max="1793" width="37.5703125" style="255" customWidth="1"/>
    <col min="1794" max="1794" width="43.85546875" style="255" customWidth="1"/>
    <col min="1795" max="1795" width="10.85546875" style="255" customWidth="1"/>
    <col min="1796" max="1814" width="9.85546875" style="255" customWidth="1"/>
    <col min="1815" max="2047" width="11.42578125" style="255"/>
    <col min="2048" max="2048" width="2.140625" style="255" customWidth="1"/>
    <col min="2049" max="2049" width="37.5703125" style="255" customWidth="1"/>
    <col min="2050" max="2050" width="43.85546875" style="255" customWidth="1"/>
    <col min="2051" max="2051" width="10.85546875" style="255" customWidth="1"/>
    <col min="2052" max="2070" width="9.85546875" style="255" customWidth="1"/>
    <col min="2071" max="2303" width="11.42578125" style="255"/>
    <col min="2304" max="2304" width="2.140625" style="255" customWidth="1"/>
    <col min="2305" max="2305" width="37.5703125" style="255" customWidth="1"/>
    <col min="2306" max="2306" width="43.85546875" style="255" customWidth="1"/>
    <col min="2307" max="2307" width="10.85546875" style="255" customWidth="1"/>
    <col min="2308" max="2326" width="9.85546875" style="255" customWidth="1"/>
    <col min="2327" max="2559" width="11.42578125" style="255"/>
    <col min="2560" max="2560" width="2.140625" style="255" customWidth="1"/>
    <col min="2561" max="2561" width="37.5703125" style="255" customWidth="1"/>
    <col min="2562" max="2562" width="43.85546875" style="255" customWidth="1"/>
    <col min="2563" max="2563" width="10.85546875" style="255" customWidth="1"/>
    <col min="2564" max="2582" width="9.85546875" style="255" customWidth="1"/>
    <col min="2583" max="2815" width="11.42578125" style="255"/>
    <col min="2816" max="2816" width="2.140625" style="255" customWidth="1"/>
    <col min="2817" max="2817" width="37.5703125" style="255" customWidth="1"/>
    <col min="2818" max="2818" width="43.85546875" style="255" customWidth="1"/>
    <col min="2819" max="2819" width="10.85546875" style="255" customWidth="1"/>
    <col min="2820" max="2838" width="9.85546875" style="255" customWidth="1"/>
    <col min="2839" max="3071" width="11.42578125" style="255"/>
    <col min="3072" max="3072" width="2.140625" style="255" customWidth="1"/>
    <col min="3073" max="3073" width="37.5703125" style="255" customWidth="1"/>
    <col min="3074" max="3074" width="43.85546875" style="255" customWidth="1"/>
    <col min="3075" max="3075" width="10.85546875" style="255" customWidth="1"/>
    <col min="3076" max="3094" width="9.85546875" style="255" customWidth="1"/>
    <col min="3095" max="3327" width="11.42578125" style="255"/>
    <col min="3328" max="3328" width="2.140625" style="255" customWidth="1"/>
    <col min="3329" max="3329" width="37.5703125" style="255" customWidth="1"/>
    <col min="3330" max="3330" width="43.85546875" style="255" customWidth="1"/>
    <col min="3331" max="3331" width="10.85546875" style="255" customWidth="1"/>
    <col min="3332" max="3350" width="9.85546875" style="255" customWidth="1"/>
    <col min="3351" max="3583" width="11.42578125" style="255"/>
    <col min="3584" max="3584" width="2.140625" style="255" customWidth="1"/>
    <col min="3585" max="3585" width="37.5703125" style="255" customWidth="1"/>
    <col min="3586" max="3586" width="43.85546875" style="255" customWidth="1"/>
    <col min="3587" max="3587" width="10.85546875" style="255" customWidth="1"/>
    <col min="3588" max="3606" width="9.85546875" style="255" customWidth="1"/>
    <col min="3607" max="3839" width="11.42578125" style="255"/>
    <col min="3840" max="3840" width="2.140625" style="255" customWidth="1"/>
    <col min="3841" max="3841" width="37.5703125" style="255" customWidth="1"/>
    <col min="3842" max="3842" width="43.85546875" style="255" customWidth="1"/>
    <col min="3843" max="3843" width="10.85546875" style="255" customWidth="1"/>
    <col min="3844" max="3862" width="9.85546875" style="255" customWidth="1"/>
    <col min="3863" max="4095" width="11.42578125" style="255"/>
    <col min="4096" max="4096" width="2.140625" style="255" customWidth="1"/>
    <col min="4097" max="4097" width="37.5703125" style="255" customWidth="1"/>
    <col min="4098" max="4098" width="43.85546875" style="255" customWidth="1"/>
    <col min="4099" max="4099" width="10.85546875" style="255" customWidth="1"/>
    <col min="4100" max="4118" width="9.85546875" style="255" customWidth="1"/>
    <col min="4119" max="4351" width="11.42578125" style="255"/>
    <col min="4352" max="4352" width="2.140625" style="255" customWidth="1"/>
    <col min="4353" max="4353" width="37.5703125" style="255" customWidth="1"/>
    <col min="4354" max="4354" width="43.85546875" style="255" customWidth="1"/>
    <col min="4355" max="4355" width="10.85546875" style="255" customWidth="1"/>
    <col min="4356" max="4374" width="9.85546875" style="255" customWidth="1"/>
    <col min="4375" max="4607" width="11.42578125" style="255"/>
    <col min="4608" max="4608" width="2.140625" style="255" customWidth="1"/>
    <col min="4609" max="4609" width="37.5703125" style="255" customWidth="1"/>
    <col min="4610" max="4610" width="43.85546875" style="255" customWidth="1"/>
    <col min="4611" max="4611" width="10.85546875" style="255" customWidth="1"/>
    <col min="4612" max="4630" width="9.85546875" style="255" customWidth="1"/>
    <col min="4631" max="4863" width="11.42578125" style="255"/>
    <col min="4864" max="4864" width="2.140625" style="255" customWidth="1"/>
    <col min="4865" max="4865" width="37.5703125" style="255" customWidth="1"/>
    <col min="4866" max="4866" width="43.85546875" style="255" customWidth="1"/>
    <col min="4867" max="4867" width="10.85546875" style="255" customWidth="1"/>
    <col min="4868" max="4886" width="9.85546875" style="255" customWidth="1"/>
    <col min="4887" max="5119" width="11.42578125" style="255"/>
    <col min="5120" max="5120" width="2.140625" style="255" customWidth="1"/>
    <col min="5121" max="5121" width="37.5703125" style="255" customWidth="1"/>
    <col min="5122" max="5122" width="43.85546875" style="255" customWidth="1"/>
    <col min="5123" max="5123" width="10.85546875" style="255" customWidth="1"/>
    <col min="5124" max="5142" width="9.85546875" style="255" customWidth="1"/>
    <col min="5143" max="5375" width="11.42578125" style="255"/>
    <col min="5376" max="5376" width="2.140625" style="255" customWidth="1"/>
    <col min="5377" max="5377" width="37.5703125" style="255" customWidth="1"/>
    <col min="5378" max="5378" width="43.85546875" style="255" customWidth="1"/>
    <col min="5379" max="5379" width="10.85546875" style="255" customWidth="1"/>
    <col min="5380" max="5398" width="9.85546875" style="255" customWidth="1"/>
    <col min="5399" max="5631" width="11.42578125" style="255"/>
    <col min="5632" max="5632" width="2.140625" style="255" customWidth="1"/>
    <col min="5633" max="5633" width="37.5703125" style="255" customWidth="1"/>
    <col min="5634" max="5634" width="43.85546875" style="255" customWidth="1"/>
    <col min="5635" max="5635" width="10.85546875" style="255" customWidth="1"/>
    <col min="5636" max="5654" width="9.85546875" style="255" customWidth="1"/>
    <col min="5655" max="5887" width="11.42578125" style="255"/>
    <col min="5888" max="5888" width="2.140625" style="255" customWidth="1"/>
    <col min="5889" max="5889" width="37.5703125" style="255" customWidth="1"/>
    <col min="5890" max="5890" width="43.85546875" style="255" customWidth="1"/>
    <col min="5891" max="5891" width="10.85546875" style="255" customWidth="1"/>
    <col min="5892" max="5910" width="9.85546875" style="255" customWidth="1"/>
    <col min="5911" max="6143" width="11.42578125" style="255"/>
    <col min="6144" max="6144" width="2.140625" style="255" customWidth="1"/>
    <col min="6145" max="6145" width="37.5703125" style="255" customWidth="1"/>
    <col min="6146" max="6146" width="43.85546875" style="255" customWidth="1"/>
    <col min="6147" max="6147" width="10.85546875" style="255" customWidth="1"/>
    <col min="6148" max="6166" width="9.85546875" style="255" customWidth="1"/>
    <col min="6167" max="6399" width="11.42578125" style="255"/>
    <col min="6400" max="6400" width="2.140625" style="255" customWidth="1"/>
    <col min="6401" max="6401" width="37.5703125" style="255" customWidth="1"/>
    <col min="6402" max="6402" width="43.85546875" style="255" customWidth="1"/>
    <col min="6403" max="6403" width="10.85546875" style="255" customWidth="1"/>
    <col min="6404" max="6422" width="9.85546875" style="255" customWidth="1"/>
    <col min="6423" max="6655" width="11.42578125" style="255"/>
    <col min="6656" max="6656" width="2.140625" style="255" customWidth="1"/>
    <col min="6657" max="6657" width="37.5703125" style="255" customWidth="1"/>
    <col min="6658" max="6658" width="43.85546875" style="255" customWidth="1"/>
    <col min="6659" max="6659" width="10.85546875" style="255" customWidth="1"/>
    <col min="6660" max="6678" width="9.85546875" style="255" customWidth="1"/>
    <col min="6679" max="6911" width="11.42578125" style="255"/>
    <col min="6912" max="6912" width="2.140625" style="255" customWidth="1"/>
    <col min="6913" max="6913" width="37.5703125" style="255" customWidth="1"/>
    <col min="6914" max="6914" width="43.85546875" style="255" customWidth="1"/>
    <col min="6915" max="6915" width="10.85546875" style="255" customWidth="1"/>
    <col min="6916" max="6934" width="9.85546875" style="255" customWidth="1"/>
    <col min="6935" max="7167" width="11.42578125" style="255"/>
    <col min="7168" max="7168" width="2.140625" style="255" customWidth="1"/>
    <col min="7169" max="7169" width="37.5703125" style="255" customWidth="1"/>
    <col min="7170" max="7170" width="43.85546875" style="255" customWidth="1"/>
    <col min="7171" max="7171" width="10.85546875" style="255" customWidth="1"/>
    <col min="7172" max="7190" width="9.85546875" style="255" customWidth="1"/>
    <col min="7191" max="7423" width="11.42578125" style="255"/>
    <col min="7424" max="7424" width="2.140625" style="255" customWidth="1"/>
    <col min="7425" max="7425" width="37.5703125" style="255" customWidth="1"/>
    <col min="7426" max="7426" width="43.85546875" style="255" customWidth="1"/>
    <col min="7427" max="7427" width="10.85546875" style="255" customWidth="1"/>
    <col min="7428" max="7446" width="9.85546875" style="255" customWidth="1"/>
    <col min="7447" max="7679" width="11.42578125" style="255"/>
    <col min="7680" max="7680" width="2.140625" style="255" customWidth="1"/>
    <col min="7681" max="7681" width="37.5703125" style="255" customWidth="1"/>
    <col min="7682" max="7682" width="43.85546875" style="255" customWidth="1"/>
    <col min="7683" max="7683" width="10.85546875" style="255" customWidth="1"/>
    <col min="7684" max="7702" width="9.85546875" style="255" customWidth="1"/>
    <col min="7703" max="7935" width="11.42578125" style="255"/>
    <col min="7936" max="7936" width="2.140625" style="255" customWidth="1"/>
    <col min="7937" max="7937" width="37.5703125" style="255" customWidth="1"/>
    <col min="7938" max="7938" width="43.85546875" style="255" customWidth="1"/>
    <col min="7939" max="7939" width="10.85546875" style="255" customWidth="1"/>
    <col min="7940" max="7958" width="9.85546875" style="255" customWidth="1"/>
    <col min="7959" max="8191" width="11.42578125" style="255"/>
    <col min="8192" max="8192" width="2.140625" style="255" customWidth="1"/>
    <col min="8193" max="8193" width="37.5703125" style="255" customWidth="1"/>
    <col min="8194" max="8194" width="43.85546875" style="255" customWidth="1"/>
    <col min="8195" max="8195" width="10.85546875" style="255" customWidth="1"/>
    <col min="8196" max="8214" width="9.85546875" style="255" customWidth="1"/>
    <col min="8215" max="8447" width="11.42578125" style="255"/>
    <col min="8448" max="8448" width="2.140625" style="255" customWidth="1"/>
    <col min="8449" max="8449" width="37.5703125" style="255" customWidth="1"/>
    <col min="8450" max="8450" width="43.85546875" style="255" customWidth="1"/>
    <col min="8451" max="8451" width="10.85546875" style="255" customWidth="1"/>
    <col min="8452" max="8470" width="9.85546875" style="255" customWidth="1"/>
    <col min="8471" max="8703" width="11.42578125" style="255"/>
    <col min="8704" max="8704" width="2.140625" style="255" customWidth="1"/>
    <col min="8705" max="8705" width="37.5703125" style="255" customWidth="1"/>
    <col min="8706" max="8706" width="43.85546875" style="255" customWidth="1"/>
    <col min="8707" max="8707" width="10.85546875" style="255" customWidth="1"/>
    <col min="8708" max="8726" width="9.85546875" style="255" customWidth="1"/>
    <col min="8727" max="8959" width="11.42578125" style="255"/>
    <col min="8960" max="8960" width="2.140625" style="255" customWidth="1"/>
    <col min="8961" max="8961" width="37.5703125" style="255" customWidth="1"/>
    <col min="8962" max="8962" width="43.85546875" style="255" customWidth="1"/>
    <col min="8963" max="8963" width="10.85546875" style="255" customWidth="1"/>
    <col min="8964" max="8982" width="9.85546875" style="255" customWidth="1"/>
    <col min="8983" max="9215" width="11.42578125" style="255"/>
    <col min="9216" max="9216" width="2.140625" style="255" customWidth="1"/>
    <col min="9217" max="9217" width="37.5703125" style="255" customWidth="1"/>
    <col min="9218" max="9218" width="43.85546875" style="255" customWidth="1"/>
    <col min="9219" max="9219" width="10.85546875" style="255" customWidth="1"/>
    <col min="9220" max="9238" width="9.85546875" style="255" customWidth="1"/>
    <col min="9239" max="9471" width="11.42578125" style="255"/>
    <col min="9472" max="9472" width="2.140625" style="255" customWidth="1"/>
    <col min="9473" max="9473" width="37.5703125" style="255" customWidth="1"/>
    <col min="9474" max="9474" width="43.85546875" style="255" customWidth="1"/>
    <col min="9475" max="9475" width="10.85546875" style="255" customWidth="1"/>
    <col min="9476" max="9494" width="9.85546875" style="255" customWidth="1"/>
    <col min="9495" max="9727" width="11.42578125" style="255"/>
    <col min="9728" max="9728" width="2.140625" style="255" customWidth="1"/>
    <col min="9729" max="9729" width="37.5703125" style="255" customWidth="1"/>
    <col min="9730" max="9730" width="43.85546875" style="255" customWidth="1"/>
    <col min="9731" max="9731" width="10.85546875" style="255" customWidth="1"/>
    <col min="9732" max="9750" width="9.85546875" style="255" customWidth="1"/>
    <col min="9751" max="9983" width="11.42578125" style="255"/>
    <col min="9984" max="9984" width="2.140625" style="255" customWidth="1"/>
    <col min="9985" max="9985" width="37.5703125" style="255" customWidth="1"/>
    <col min="9986" max="9986" width="43.85546875" style="255" customWidth="1"/>
    <col min="9987" max="9987" width="10.85546875" style="255" customWidth="1"/>
    <col min="9988" max="10006" width="9.85546875" style="255" customWidth="1"/>
    <col min="10007" max="10239" width="11.42578125" style="255"/>
    <col min="10240" max="10240" width="2.140625" style="255" customWidth="1"/>
    <col min="10241" max="10241" width="37.5703125" style="255" customWidth="1"/>
    <col min="10242" max="10242" width="43.85546875" style="255" customWidth="1"/>
    <col min="10243" max="10243" width="10.85546875" style="255" customWidth="1"/>
    <col min="10244" max="10262" width="9.85546875" style="255" customWidth="1"/>
    <col min="10263" max="10495" width="11.42578125" style="255"/>
    <col min="10496" max="10496" width="2.140625" style="255" customWidth="1"/>
    <col min="10497" max="10497" width="37.5703125" style="255" customWidth="1"/>
    <col min="10498" max="10498" width="43.85546875" style="255" customWidth="1"/>
    <col min="10499" max="10499" width="10.85546875" style="255" customWidth="1"/>
    <col min="10500" max="10518" width="9.85546875" style="255" customWidth="1"/>
    <col min="10519" max="10751" width="11.42578125" style="255"/>
    <col min="10752" max="10752" width="2.140625" style="255" customWidth="1"/>
    <col min="10753" max="10753" width="37.5703125" style="255" customWidth="1"/>
    <col min="10754" max="10754" width="43.85546875" style="255" customWidth="1"/>
    <col min="10755" max="10755" width="10.85546875" style="255" customWidth="1"/>
    <col min="10756" max="10774" width="9.85546875" style="255" customWidth="1"/>
    <col min="10775" max="11007" width="11.42578125" style="255"/>
    <col min="11008" max="11008" width="2.140625" style="255" customWidth="1"/>
    <col min="11009" max="11009" width="37.5703125" style="255" customWidth="1"/>
    <col min="11010" max="11010" width="43.85546875" style="255" customWidth="1"/>
    <col min="11011" max="11011" width="10.85546875" style="255" customWidth="1"/>
    <col min="11012" max="11030" width="9.85546875" style="255" customWidth="1"/>
    <col min="11031" max="11263" width="11.42578125" style="255"/>
    <col min="11264" max="11264" width="2.140625" style="255" customWidth="1"/>
    <col min="11265" max="11265" width="37.5703125" style="255" customWidth="1"/>
    <col min="11266" max="11266" width="43.85546875" style="255" customWidth="1"/>
    <col min="11267" max="11267" width="10.85546875" style="255" customWidth="1"/>
    <col min="11268" max="11286" width="9.85546875" style="255" customWidth="1"/>
    <col min="11287" max="11519" width="11.42578125" style="255"/>
    <col min="11520" max="11520" width="2.140625" style="255" customWidth="1"/>
    <col min="11521" max="11521" width="37.5703125" style="255" customWidth="1"/>
    <col min="11522" max="11522" width="43.85546875" style="255" customWidth="1"/>
    <col min="11523" max="11523" width="10.85546875" style="255" customWidth="1"/>
    <col min="11524" max="11542" width="9.85546875" style="255" customWidth="1"/>
    <col min="11543" max="11775" width="11.42578125" style="255"/>
    <col min="11776" max="11776" width="2.140625" style="255" customWidth="1"/>
    <col min="11777" max="11777" width="37.5703125" style="255" customWidth="1"/>
    <col min="11778" max="11778" width="43.85546875" style="255" customWidth="1"/>
    <col min="11779" max="11779" width="10.85546875" style="255" customWidth="1"/>
    <col min="11780" max="11798" width="9.85546875" style="255" customWidth="1"/>
    <col min="11799" max="12031" width="11.42578125" style="255"/>
    <col min="12032" max="12032" width="2.140625" style="255" customWidth="1"/>
    <col min="12033" max="12033" width="37.5703125" style="255" customWidth="1"/>
    <col min="12034" max="12034" width="43.85546875" style="255" customWidth="1"/>
    <col min="12035" max="12035" width="10.85546875" style="255" customWidth="1"/>
    <col min="12036" max="12054" width="9.85546875" style="255" customWidth="1"/>
    <col min="12055" max="12287" width="11.42578125" style="255"/>
    <col min="12288" max="12288" width="2.140625" style="255" customWidth="1"/>
    <col min="12289" max="12289" width="37.5703125" style="255" customWidth="1"/>
    <col min="12290" max="12290" width="43.85546875" style="255" customWidth="1"/>
    <col min="12291" max="12291" width="10.85546875" style="255" customWidth="1"/>
    <col min="12292" max="12310" width="9.85546875" style="255" customWidth="1"/>
    <col min="12311" max="12543" width="11.42578125" style="255"/>
    <col min="12544" max="12544" width="2.140625" style="255" customWidth="1"/>
    <col min="12545" max="12545" width="37.5703125" style="255" customWidth="1"/>
    <col min="12546" max="12546" width="43.85546875" style="255" customWidth="1"/>
    <col min="12547" max="12547" width="10.85546875" style="255" customWidth="1"/>
    <col min="12548" max="12566" width="9.85546875" style="255" customWidth="1"/>
    <col min="12567" max="12799" width="11.42578125" style="255"/>
    <col min="12800" max="12800" width="2.140625" style="255" customWidth="1"/>
    <col min="12801" max="12801" width="37.5703125" style="255" customWidth="1"/>
    <col min="12802" max="12802" width="43.85546875" style="255" customWidth="1"/>
    <col min="12803" max="12803" width="10.85546875" style="255" customWidth="1"/>
    <col min="12804" max="12822" width="9.85546875" style="255" customWidth="1"/>
    <col min="12823" max="13055" width="11.42578125" style="255"/>
    <col min="13056" max="13056" width="2.140625" style="255" customWidth="1"/>
    <col min="13057" max="13057" width="37.5703125" style="255" customWidth="1"/>
    <col min="13058" max="13058" width="43.85546875" style="255" customWidth="1"/>
    <col min="13059" max="13059" width="10.85546875" style="255" customWidth="1"/>
    <col min="13060" max="13078" width="9.85546875" style="255" customWidth="1"/>
    <col min="13079" max="13311" width="11.42578125" style="255"/>
    <col min="13312" max="13312" width="2.140625" style="255" customWidth="1"/>
    <col min="13313" max="13313" width="37.5703125" style="255" customWidth="1"/>
    <col min="13314" max="13314" width="43.85546875" style="255" customWidth="1"/>
    <col min="13315" max="13315" width="10.85546875" style="255" customWidth="1"/>
    <col min="13316" max="13334" width="9.85546875" style="255" customWidth="1"/>
    <col min="13335" max="13567" width="11.42578125" style="255"/>
    <col min="13568" max="13568" width="2.140625" style="255" customWidth="1"/>
    <col min="13569" max="13569" width="37.5703125" style="255" customWidth="1"/>
    <col min="13570" max="13570" width="43.85546875" style="255" customWidth="1"/>
    <col min="13571" max="13571" width="10.85546875" style="255" customWidth="1"/>
    <col min="13572" max="13590" width="9.85546875" style="255" customWidth="1"/>
    <col min="13591" max="13823" width="11.42578125" style="255"/>
    <col min="13824" max="13824" width="2.140625" style="255" customWidth="1"/>
    <col min="13825" max="13825" width="37.5703125" style="255" customWidth="1"/>
    <col min="13826" max="13826" width="43.85546875" style="255" customWidth="1"/>
    <col min="13827" max="13827" width="10.85546875" style="255" customWidth="1"/>
    <col min="13828" max="13846" width="9.85546875" style="255" customWidth="1"/>
    <col min="13847" max="14079" width="11.42578125" style="255"/>
    <col min="14080" max="14080" width="2.140625" style="255" customWidth="1"/>
    <col min="14081" max="14081" width="37.5703125" style="255" customWidth="1"/>
    <col min="14082" max="14082" width="43.85546875" style="255" customWidth="1"/>
    <col min="14083" max="14083" width="10.85546875" style="255" customWidth="1"/>
    <col min="14084" max="14102" width="9.85546875" style="255" customWidth="1"/>
    <col min="14103" max="14335" width="11.42578125" style="255"/>
    <col min="14336" max="14336" width="2.140625" style="255" customWidth="1"/>
    <col min="14337" max="14337" width="37.5703125" style="255" customWidth="1"/>
    <col min="14338" max="14338" width="43.85546875" style="255" customWidth="1"/>
    <col min="14339" max="14339" width="10.85546875" style="255" customWidth="1"/>
    <col min="14340" max="14358" width="9.85546875" style="255" customWidth="1"/>
    <col min="14359" max="14591" width="11.42578125" style="255"/>
    <col min="14592" max="14592" width="2.140625" style="255" customWidth="1"/>
    <col min="14593" max="14593" width="37.5703125" style="255" customWidth="1"/>
    <col min="14594" max="14594" width="43.85546875" style="255" customWidth="1"/>
    <col min="14595" max="14595" width="10.85546875" style="255" customWidth="1"/>
    <col min="14596" max="14614" width="9.85546875" style="255" customWidth="1"/>
    <col min="14615" max="14847" width="11.42578125" style="255"/>
    <col min="14848" max="14848" width="2.140625" style="255" customWidth="1"/>
    <col min="14849" max="14849" width="37.5703125" style="255" customWidth="1"/>
    <col min="14850" max="14850" width="43.85546875" style="255" customWidth="1"/>
    <col min="14851" max="14851" width="10.85546875" style="255" customWidth="1"/>
    <col min="14852" max="14870" width="9.85546875" style="255" customWidth="1"/>
    <col min="14871" max="15103" width="11.42578125" style="255"/>
    <col min="15104" max="15104" width="2.140625" style="255" customWidth="1"/>
    <col min="15105" max="15105" width="37.5703125" style="255" customWidth="1"/>
    <col min="15106" max="15106" width="43.85546875" style="255" customWidth="1"/>
    <col min="15107" max="15107" width="10.85546875" style="255" customWidth="1"/>
    <col min="15108" max="15126" width="9.85546875" style="255" customWidth="1"/>
    <col min="15127" max="15359" width="11.42578125" style="255"/>
    <col min="15360" max="15360" width="2.140625" style="255" customWidth="1"/>
    <col min="15361" max="15361" width="37.5703125" style="255" customWidth="1"/>
    <col min="15362" max="15362" width="43.85546875" style="255" customWidth="1"/>
    <col min="15363" max="15363" width="10.85546875" style="255" customWidth="1"/>
    <col min="15364" max="15382" width="9.85546875" style="255" customWidth="1"/>
    <col min="15383" max="15615" width="11.42578125" style="255"/>
    <col min="15616" max="15616" width="2.140625" style="255" customWidth="1"/>
    <col min="15617" max="15617" width="37.5703125" style="255" customWidth="1"/>
    <col min="15618" max="15618" width="43.85546875" style="255" customWidth="1"/>
    <col min="15619" max="15619" width="10.85546875" style="255" customWidth="1"/>
    <col min="15620" max="15638" width="9.85546875" style="255" customWidth="1"/>
    <col min="15639" max="15871" width="11.42578125" style="255"/>
    <col min="15872" max="15872" width="2.140625" style="255" customWidth="1"/>
    <col min="15873" max="15873" width="37.5703125" style="255" customWidth="1"/>
    <col min="15874" max="15874" width="43.85546875" style="255" customWidth="1"/>
    <col min="15875" max="15875" width="10.85546875" style="255" customWidth="1"/>
    <col min="15876" max="15894" width="9.85546875" style="255" customWidth="1"/>
    <col min="15895" max="16127" width="11.42578125" style="255"/>
    <col min="16128" max="16128" width="2.140625" style="255" customWidth="1"/>
    <col min="16129" max="16129" width="37.5703125" style="255" customWidth="1"/>
    <col min="16130" max="16130" width="43.85546875" style="255" customWidth="1"/>
    <col min="16131" max="16131" width="10.85546875" style="255" customWidth="1"/>
    <col min="16132" max="16150" width="9.85546875" style="255" customWidth="1"/>
    <col min="16151" max="16384" width="11.42578125" style="255"/>
  </cols>
  <sheetData>
    <row r="1" spans="1:22" ht="103.5" customHeight="1">
      <c r="A1" s="271"/>
      <c r="B1" s="271"/>
    </row>
    <row r="2" spans="1:22" s="254" customFormat="1" ht="40.5" customHeight="1">
      <c r="A2" s="360"/>
      <c r="B2" s="880" t="s">
        <v>514</v>
      </c>
      <c r="C2" s="881"/>
      <c r="D2" s="881"/>
      <c r="E2" s="881"/>
      <c r="F2" s="881"/>
      <c r="G2" s="881"/>
      <c r="H2" s="881"/>
      <c r="I2" s="881"/>
      <c r="J2" s="881"/>
      <c r="K2" s="881"/>
      <c r="L2" s="881"/>
      <c r="M2" s="881"/>
      <c r="N2" s="881"/>
      <c r="O2" s="881"/>
      <c r="P2" s="881"/>
      <c r="Q2" s="881"/>
      <c r="R2" s="881"/>
      <c r="S2" s="881"/>
      <c r="T2" s="881"/>
      <c r="U2" s="881"/>
      <c r="V2" s="882"/>
    </row>
    <row r="3" spans="1:22" s="258" customFormat="1" ht="13.5">
      <c r="A3" s="877" t="s">
        <v>516</v>
      </c>
      <c r="B3" s="883" t="s">
        <v>265</v>
      </c>
      <c r="C3" s="883" t="s">
        <v>266</v>
      </c>
      <c r="D3" s="883" t="s">
        <v>267</v>
      </c>
      <c r="E3" s="883"/>
      <c r="F3" s="883"/>
      <c r="G3" s="883"/>
      <c r="H3" s="883"/>
      <c r="I3" s="883"/>
      <c r="J3" s="883"/>
      <c r="K3" s="883"/>
      <c r="L3" s="883"/>
      <c r="M3" s="883"/>
      <c r="N3" s="883"/>
      <c r="O3" s="883"/>
      <c r="P3" s="883"/>
      <c r="Q3" s="883"/>
      <c r="R3" s="883"/>
      <c r="S3" s="883"/>
      <c r="T3" s="883"/>
      <c r="U3" s="883"/>
      <c r="V3" s="883"/>
    </row>
    <row r="4" spans="1:22" s="258" customFormat="1" ht="14.25" thickBot="1">
      <c r="A4" s="878"/>
      <c r="B4" s="883"/>
      <c r="C4" s="883"/>
      <c r="D4" s="883" t="s">
        <v>554</v>
      </c>
      <c r="E4" s="883"/>
      <c r="F4" s="883" t="s">
        <v>268</v>
      </c>
      <c r="G4" s="883"/>
      <c r="H4" s="816" t="s">
        <v>548</v>
      </c>
      <c r="I4" s="816"/>
      <c r="J4" s="816"/>
      <c r="K4" s="816"/>
      <c r="L4" s="816"/>
      <c r="M4" s="816"/>
      <c r="N4" s="816"/>
      <c r="O4" s="816"/>
      <c r="P4" s="816"/>
      <c r="Q4" s="816"/>
      <c r="R4" s="883" t="s">
        <v>269</v>
      </c>
      <c r="S4" s="883"/>
      <c r="T4" s="883"/>
      <c r="U4" s="883"/>
      <c r="V4" s="883"/>
    </row>
    <row r="5" spans="1:22" s="258" customFormat="1" ht="24" customHeight="1" thickBot="1">
      <c r="A5" s="878"/>
      <c r="B5" s="883"/>
      <c r="C5" s="883"/>
      <c r="D5" s="883"/>
      <c r="E5" s="883"/>
      <c r="F5" s="883"/>
      <c r="G5" s="886"/>
      <c r="H5" s="884" t="s">
        <v>63</v>
      </c>
      <c r="I5" s="805"/>
      <c r="J5" s="805"/>
      <c r="K5" s="805"/>
      <c r="L5" s="806"/>
      <c r="M5" s="884" t="s">
        <v>64</v>
      </c>
      <c r="N5" s="805"/>
      <c r="O5" s="805"/>
      <c r="P5" s="805"/>
      <c r="Q5" s="806"/>
      <c r="R5" s="885"/>
      <c r="S5" s="883"/>
      <c r="T5" s="883"/>
      <c r="U5" s="883"/>
      <c r="V5" s="883"/>
    </row>
    <row r="6" spans="1:22" s="258" customFormat="1" ht="13.5">
      <c r="A6" s="879"/>
      <c r="B6" s="883"/>
      <c r="C6" s="883"/>
      <c r="D6" s="390" t="s">
        <v>63</v>
      </c>
      <c r="E6" s="390" t="s">
        <v>64</v>
      </c>
      <c r="F6" s="390" t="s">
        <v>63</v>
      </c>
      <c r="G6" s="572" t="s">
        <v>64</v>
      </c>
      <c r="H6" s="667" t="s">
        <v>270</v>
      </c>
      <c r="I6" s="668" t="s">
        <v>271</v>
      </c>
      <c r="J6" s="668" t="s">
        <v>272</v>
      </c>
      <c r="K6" s="668" t="s">
        <v>273</v>
      </c>
      <c r="L6" s="669" t="s">
        <v>274</v>
      </c>
      <c r="M6" s="667" t="s">
        <v>270</v>
      </c>
      <c r="N6" s="668" t="s">
        <v>271</v>
      </c>
      <c r="O6" s="668" t="s">
        <v>272</v>
      </c>
      <c r="P6" s="668" t="s">
        <v>273</v>
      </c>
      <c r="Q6" s="669" t="s">
        <v>274</v>
      </c>
      <c r="R6" s="550" t="s">
        <v>270</v>
      </c>
      <c r="S6" s="390" t="s">
        <v>271</v>
      </c>
      <c r="T6" s="390" t="s">
        <v>272</v>
      </c>
      <c r="U6" s="390" t="s">
        <v>273</v>
      </c>
      <c r="V6" s="390" t="s">
        <v>274</v>
      </c>
    </row>
    <row r="7" spans="1:22" s="254" customFormat="1" ht="21.75" customHeight="1">
      <c r="A7" s="389">
        <v>1</v>
      </c>
      <c r="B7" s="283" t="s">
        <v>227</v>
      </c>
      <c r="C7" s="278" t="s">
        <v>69</v>
      </c>
      <c r="D7" s="260">
        <v>2.1150720000000001</v>
      </c>
      <c r="E7" s="260">
        <v>26.438400000000001</v>
      </c>
      <c r="F7" s="260">
        <v>1.057536</v>
      </c>
      <c r="G7" s="546">
        <v>13.219200000000001</v>
      </c>
      <c r="H7" s="559">
        <f>D7</f>
        <v>2.1150720000000001</v>
      </c>
      <c r="I7" s="260">
        <f>F7</f>
        <v>1.057536</v>
      </c>
      <c r="J7" s="260">
        <f>F7</f>
        <v>1.057536</v>
      </c>
      <c r="K7" s="260">
        <f>F7</f>
        <v>1.057536</v>
      </c>
      <c r="L7" s="560">
        <f>F7</f>
        <v>1.057536</v>
      </c>
      <c r="M7" s="559">
        <f>E7</f>
        <v>26.438400000000001</v>
      </c>
      <c r="N7" s="260">
        <f>G7</f>
        <v>13.219200000000001</v>
      </c>
      <c r="O7" s="260">
        <f>G7</f>
        <v>13.219200000000001</v>
      </c>
      <c r="P7" s="260">
        <f>G7</f>
        <v>13.219200000000001</v>
      </c>
      <c r="Q7" s="560">
        <f>G7</f>
        <v>13.219200000000001</v>
      </c>
      <c r="R7" s="574" t="s">
        <v>275</v>
      </c>
      <c r="S7" s="260" t="s">
        <v>275</v>
      </c>
      <c r="T7" s="260" t="s">
        <v>275</v>
      </c>
      <c r="U7" s="260" t="s">
        <v>275</v>
      </c>
      <c r="V7" s="260" t="s">
        <v>275</v>
      </c>
    </row>
    <row r="8" spans="1:22" s="254" customFormat="1" ht="13.5">
      <c r="A8" s="389">
        <v>2</v>
      </c>
      <c r="B8" s="283" t="s">
        <v>228</v>
      </c>
      <c r="C8" s="278" t="s">
        <v>69</v>
      </c>
      <c r="D8" s="266" t="s">
        <v>276</v>
      </c>
      <c r="E8" s="266" t="s">
        <v>276</v>
      </c>
      <c r="F8" s="260">
        <v>0</v>
      </c>
      <c r="G8" s="546">
        <v>0</v>
      </c>
      <c r="H8" s="559">
        <v>0</v>
      </c>
      <c r="I8" s="260">
        <f t="shared" ref="I8:I38" si="0">F8</f>
        <v>0</v>
      </c>
      <c r="J8" s="260">
        <f t="shared" ref="J8:J38" si="1">F8</f>
        <v>0</v>
      </c>
      <c r="K8" s="260">
        <f t="shared" ref="K8:K38" si="2">F8</f>
        <v>0</v>
      </c>
      <c r="L8" s="560">
        <f t="shared" ref="L8:L38" si="3">F8</f>
        <v>0</v>
      </c>
      <c r="M8" s="559">
        <v>0</v>
      </c>
      <c r="N8" s="260">
        <f t="shared" ref="N8:N38" si="4">G8</f>
        <v>0</v>
      </c>
      <c r="O8" s="260">
        <f t="shared" ref="O8:O38" si="5">G8</f>
        <v>0</v>
      </c>
      <c r="P8" s="260">
        <f t="shared" ref="P8:P38" si="6">G8</f>
        <v>0</v>
      </c>
      <c r="Q8" s="560">
        <f t="shared" ref="Q8:Q38" si="7">G8</f>
        <v>0</v>
      </c>
      <c r="R8" s="574" t="s">
        <v>275</v>
      </c>
      <c r="S8" s="260" t="s">
        <v>275</v>
      </c>
      <c r="T8" s="260" t="s">
        <v>275</v>
      </c>
      <c r="U8" s="260" t="s">
        <v>275</v>
      </c>
      <c r="V8" s="260" t="s">
        <v>275</v>
      </c>
    </row>
    <row r="9" spans="1:22" s="254" customFormat="1" ht="14.25" thickBot="1">
      <c r="A9" s="463">
        <v>3</v>
      </c>
      <c r="B9" s="484" t="s">
        <v>230</v>
      </c>
      <c r="C9" s="282" t="s">
        <v>69</v>
      </c>
      <c r="D9" s="440">
        <v>941400</v>
      </c>
      <c r="E9" s="440">
        <v>113.76</v>
      </c>
      <c r="F9" s="440">
        <v>470700</v>
      </c>
      <c r="G9" s="547">
        <v>56.88</v>
      </c>
      <c r="H9" s="561">
        <f t="shared" ref="H9:H36" si="8">D9</f>
        <v>941400</v>
      </c>
      <c r="I9" s="440">
        <f t="shared" si="0"/>
        <v>470700</v>
      </c>
      <c r="J9" s="440">
        <f t="shared" si="1"/>
        <v>470700</v>
      </c>
      <c r="K9" s="440">
        <f t="shared" si="2"/>
        <v>470700</v>
      </c>
      <c r="L9" s="562">
        <f t="shared" si="3"/>
        <v>470700</v>
      </c>
      <c r="M9" s="561">
        <f t="shared" ref="M9:M36" si="9">E9</f>
        <v>113.76</v>
      </c>
      <c r="N9" s="440">
        <f t="shared" si="4"/>
        <v>56.88</v>
      </c>
      <c r="O9" s="440">
        <f t="shared" si="5"/>
        <v>56.88</v>
      </c>
      <c r="P9" s="440">
        <f t="shared" si="6"/>
        <v>56.88</v>
      </c>
      <c r="Q9" s="562">
        <f t="shared" si="7"/>
        <v>56.88</v>
      </c>
      <c r="R9" s="575" t="s">
        <v>275</v>
      </c>
      <c r="S9" s="440" t="s">
        <v>275</v>
      </c>
      <c r="T9" s="440" t="s">
        <v>275</v>
      </c>
      <c r="U9" s="440" t="s">
        <v>275</v>
      </c>
      <c r="V9" s="440" t="s">
        <v>275</v>
      </c>
    </row>
    <row r="10" spans="1:22" s="254" customFormat="1" ht="14.25" thickBot="1">
      <c r="A10" s="465">
        <v>4</v>
      </c>
      <c r="B10" s="472" t="s">
        <v>526</v>
      </c>
      <c r="C10" s="473" t="s">
        <v>528</v>
      </c>
      <c r="D10" s="468">
        <f>[2]SABANALARGA!$D$33</f>
        <v>152726.12294979102</v>
      </c>
      <c r="E10" s="468">
        <f>[2]SABANALARGA!$D$34</f>
        <v>152726.12294979102</v>
      </c>
      <c r="F10" s="468">
        <f>[2]SABANALARGA!$H$33</f>
        <v>78177.011330314665</v>
      </c>
      <c r="G10" s="633">
        <f>[2]SABANALARGA!$H$34</f>
        <v>93140.891318460854</v>
      </c>
      <c r="H10" s="639">
        <f>D10</f>
        <v>152726.12294979102</v>
      </c>
      <c r="I10" s="468">
        <f>[2]SABANALARGA!$E$33</f>
        <v>155108.88360121724</v>
      </c>
      <c r="J10" s="468">
        <f>[2]SABANALARGA!$F$33</f>
        <v>157003.06204792627</v>
      </c>
      <c r="K10" s="468">
        <f>[2]SABANALARGA!$G$33</f>
        <v>77352.787305168938</v>
      </c>
      <c r="L10" s="488">
        <f>[2]SABANALARGA!$H$33</f>
        <v>78177.011330314665</v>
      </c>
      <c r="M10" s="639">
        <f>E10</f>
        <v>152726.12294979102</v>
      </c>
      <c r="N10" s="468">
        <f>[2]SABANALARGA!$E$34</f>
        <v>155108.88360121724</v>
      </c>
      <c r="O10" s="468">
        <f>[2]SABANALARGA!$F$34</f>
        <v>157003.06204792627</v>
      </c>
      <c r="P10" s="468">
        <f>[2]SABANALARGA!$G$34</f>
        <v>92158.902380257583</v>
      </c>
      <c r="Q10" s="488">
        <f>[2]SABANALARGA!$H$34</f>
        <v>93140.891318460854</v>
      </c>
      <c r="R10" s="646">
        <f>[2]SABANALARGA!$D$35</f>
        <v>100</v>
      </c>
      <c r="S10" s="469">
        <f>[2]SABANALARGA!$E$35</f>
        <v>0</v>
      </c>
      <c r="T10" s="469">
        <f>[2]SABANALARGA!$F$35</f>
        <v>0</v>
      </c>
      <c r="U10" s="469">
        <f>[2]SABANALARGA!$G$35</f>
        <v>0</v>
      </c>
      <c r="V10" s="470">
        <f>[2]SABANALARGA!$H$35</f>
        <v>0</v>
      </c>
    </row>
    <row r="11" spans="1:22" s="254" customFormat="1" ht="14.25" thickBot="1">
      <c r="A11" s="485">
        <v>5</v>
      </c>
      <c r="B11" s="486" t="s">
        <v>530</v>
      </c>
      <c r="C11" s="487" t="s">
        <v>72</v>
      </c>
      <c r="D11" s="468">
        <v>0</v>
      </c>
      <c r="E11" s="468">
        <v>0</v>
      </c>
      <c r="F11" s="468">
        <v>0</v>
      </c>
      <c r="G11" s="633">
        <v>0</v>
      </c>
      <c r="H11" s="639">
        <v>0</v>
      </c>
      <c r="I11" s="468">
        <v>0</v>
      </c>
      <c r="J11" s="468">
        <v>0</v>
      </c>
      <c r="K11" s="468">
        <v>0</v>
      </c>
      <c r="L11" s="488">
        <v>0</v>
      </c>
      <c r="M11" s="639">
        <v>0</v>
      </c>
      <c r="N11" s="468">
        <v>0</v>
      </c>
      <c r="O11" s="468">
        <v>0</v>
      </c>
      <c r="P11" s="468">
        <v>0</v>
      </c>
      <c r="Q11" s="488">
        <v>0</v>
      </c>
      <c r="R11" s="637">
        <v>0</v>
      </c>
      <c r="S11" s="468">
        <v>0</v>
      </c>
      <c r="T11" s="468">
        <v>0</v>
      </c>
      <c r="U11" s="468">
        <v>0</v>
      </c>
      <c r="V11" s="488">
        <v>0</v>
      </c>
    </row>
    <row r="12" spans="1:22" s="254" customFormat="1" ht="14.25" thickBot="1">
      <c r="A12" s="465">
        <v>6</v>
      </c>
      <c r="B12" s="472" t="s">
        <v>235</v>
      </c>
      <c r="C12" s="473" t="s">
        <v>528</v>
      </c>
      <c r="D12" s="468">
        <f>[2]USIACURI!$D$33</f>
        <v>28092.404343045262</v>
      </c>
      <c r="E12" s="468">
        <f>[2]USIACURI!$D$34</f>
        <v>28092.404343045262</v>
      </c>
      <c r="F12" s="468">
        <f>[2]USIACURI!$H$33</f>
        <v>32071.076564686173</v>
      </c>
      <c r="G12" s="633">
        <f>[2]USIACURI!$H$34</f>
        <v>29516.352856090729</v>
      </c>
      <c r="H12" s="639">
        <f>[2]USIACURI!$D$33</f>
        <v>28092.404343045262</v>
      </c>
      <c r="I12" s="468">
        <f>[2]USIACURI!$E$33</f>
        <v>30996.298977099341</v>
      </c>
      <c r="J12" s="468">
        <f>[2]USIACURI!$F$33</f>
        <v>31370.718733947411</v>
      </c>
      <c r="K12" s="468">
        <f>[2]USIACURI!$F$33</f>
        <v>31370.718733947411</v>
      </c>
      <c r="L12" s="488">
        <f>[2]USIACURI!$G$33</f>
        <v>31730.998758605325</v>
      </c>
      <c r="M12" s="639">
        <f>[2]USIACURI!$H$33</f>
        <v>32071.076564686173</v>
      </c>
      <c r="N12" s="468">
        <f>[2]USIACURI!$D$34</f>
        <v>28092.404343045262</v>
      </c>
      <c r="O12" s="468">
        <f>[2]USIACURI!$E$34</f>
        <v>28527.190099017524</v>
      </c>
      <c r="P12" s="468">
        <f>[2]USIACURI!$G$34</f>
        <v>29203.365030360546</v>
      </c>
      <c r="Q12" s="488">
        <f>[2]USIACURI!$H$34</f>
        <v>29516.352856090729</v>
      </c>
      <c r="R12" s="646">
        <f>[2]USIACURI!$D$35</f>
        <v>100</v>
      </c>
      <c r="S12" s="469">
        <f>[2]USIACURI!$E$35</f>
        <v>0</v>
      </c>
      <c r="T12" s="469">
        <f>[2]USIACURI!$E$35</f>
        <v>0</v>
      </c>
      <c r="U12" s="469">
        <f>[2]USIACURI!$E$35</f>
        <v>0</v>
      </c>
      <c r="V12" s="470">
        <f>[2]USIACURI!$E$35</f>
        <v>0</v>
      </c>
    </row>
    <row r="13" spans="1:22" s="254" customFormat="1" ht="13.5">
      <c r="A13" s="460">
        <v>7</v>
      </c>
      <c r="B13" s="443" t="s">
        <v>236</v>
      </c>
      <c r="C13" s="435" t="s">
        <v>69</v>
      </c>
      <c r="D13" s="444" t="s">
        <v>276</v>
      </c>
      <c r="E13" s="444" t="s">
        <v>276</v>
      </c>
      <c r="F13" s="445">
        <v>0</v>
      </c>
      <c r="G13" s="548">
        <v>0</v>
      </c>
      <c r="H13" s="565">
        <v>0</v>
      </c>
      <c r="I13" s="445">
        <f t="shared" si="0"/>
        <v>0</v>
      </c>
      <c r="J13" s="445">
        <f t="shared" si="1"/>
        <v>0</v>
      </c>
      <c r="K13" s="445">
        <f t="shared" si="2"/>
        <v>0</v>
      </c>
      <c r="L13" s="566">
        <f t="shared" si="3"/>
        <v>0</v>
      </c>
      <c r="M13" s="565">
        <v>0</v>
      </c>
      <c r="N13" s="445">
        <f t="shared" si="4"/>
        <v>0</v>
      </c>
      <c r="O13" s="445">
        <f t="shared" si="5"/>
        <v>0</v>
      </c>
      <c r="P13" s="445">
        <f t="shared" si="6"/>
        <v>0</v>
      </c>
      <c r="Q13" s="566">
        <f t="shared" si="7"/>
        <v>0</v>
      </c>
      <c r="R13" s="577" t="s">
        <v>275</v>
      </c>
      <c r="S13" s="445" t="s">
        <v>275</v>
      </c>
      <c r="T13" s="445" t="s">
        <v>275</v>
      </c>
      <c r="U13" s="445" t="s">
        <v>275</v>
      </c>
      <c r="V13" s="445" t="s">
        <v>275</v>
      </c>
    </row>
    <row r="14" spans="1:22" s="254" customFormat="1" ht="13.5">
      <c r="A14" s="389">
        <v>8</v>
      </c>
      <c r="B14" s="277" t="s">
        <v>237</v>
      </c>
      <c r="C14" s="278" t="s">
        <v>69</v>
      </c>
      <c r="D14" s="260">
        <v>0</v>
      </c>
      <c r="E14" s="260">
        <v>0</v>
      </c>
      <c r="F14" s="260">
        <v>0</v>
      </c>
      <c r="G14" s="546">
        <v>0</v>
      </c>
      <c r="H14" s="559">
        <f t="shared" si="8"/>
        <v>0</v>
      </c>
      <c r="I14" s="260">
        <f t="shared" si="0"/>
        <v>0</v>
      </c>
      <c r="J14" s="260">
        <f t="shared" si="1"/>
        <v>0</v>
      </c>
      <c r="K14" s="260">
        <f t="shared" si="2"/>
        <v>0</v>
      </c>
      <c r="L14" s="560">
        <f t="shared" si="3"/>
        <v>0</v>
      </c>
      <c r="M14" s="559">
        <f t="shared" si="9"/>
        <v>0</v>
      </c>
      <c r="N14" s="260">
        <f t="shared" si="4"/>
        <v>0</v>
      </c>
      <c r="O14" s="260">
        <f t="shared" si="5"/>
        <v>0</v>
      </c>
      <c r="P14" s="260">
        <f t="shared" si="6"/>
        <v>0</v>
      </c>
      <c r="Q14" s="560">
        <f t="shared" si="7"/>
        <v>0</v>
      </c>
      <c r="R14" s="574" t="s">
        <v>275</v>
      </c>
      <c r="S14" s="260" t="s">
        <v>275</v>
      </c>
      <c r="T14" s="260" t="s">
        <v>275</v>
      </c>
      <c r="U14" s="260" t="s">
        <v>275</v>
      </c>
      <c r="V14" s="260" t="s">
        <v>275</v>
      </c>
    </row>
    <row r="15" spans="1:22" s="254" customFormat="1" ht="13.5">
      <c r="A15" s="389">
        <v>9</v>
      </c>
      <c r="B15" s="276" t="s">
        <v>239</v>
      </c>
      <c r="C15" s="278" t="s">
        <v>69</v>
      </c>
      <c r="D15" s="260">
        <v>519.78240000000005</v>
      </c>
      <c r="E15" s="260">
        <v>552.96</v>
      </c>
      <c r="F15" s="260">
        <v>0</v>
      </c>
      <c r="G15" s="546">
        <v>0</v>
      </c>
      <c r="H15" s="559">
        <f t="shared" si="8"/>
        <v>519.78240000000005</v>
      </c>
      <c r="I15" s="260">
        <f t="shared" si="0"/>
        <v>0</v>
      </c>
      <c r="J15" s="260">
        <f t="shared" si="1"/>
        <v>0</v>
      </c>
      <c r="K15" s="260">
        <f t="shared" si="2"/>
        <v>0</v>
      </c>
      <c r="L15" s="560">
        <f t="shared" si="3"/>
        <v>0</v>
      </c>
      <c r="M15" s="559">
        <f t="shared" si="9"/>
        <v>552.96</v>
      </c>
      <c r="N15" s="260">
        <f t="shared" si="4"/>
        <v>0</v>
      </c>
      <c r="O15" s="260">
        <f t="shared" si="5"/>
        <v>0</v>
      </c>
      <c r="P15" s="260">
        <f t="shared" si="6"/>
        <v>0</v>
      </c>
      <c r="Q15" s="560">
        <f t="shared" si="7"/>
        <v>0</v>
      </c>
      <c r="R15" s="574" t="s">
        <v>275</v>
      </c>
      <c r="S15" s="260" t="s">
        <v>275</v>
      </c>
      <c r="T15" s="260" t="s">
        <v>275</v>
      </c>
      <c r="U15" s="260" t="s">
        <v>275</v>
      </c>
      <c r="V15" s="260" t="s">
        <v>275</v>
      </c>
    </row>
    <row r="16" spans="1:22" s="254" customFormat="1" ht="13.5">
      <c r="A16" s="389">
        <v>10</v>
      </c>
      <c r="B16" s="276" t="s">
        <v>551</v>
      </c>
      <c r="C16" s="278" t="s">
        <v>69</v>
      </c>
      <c r="D16" s="266" t="s">
        <v>276</v>
      </c>
      <c r="E16" s="266" t="s">
        <v>276</v>
      </c>
      <c r="F16" s="272">
        <v>0</v>
      </c>
      <c r="G16" s="651">
        <v>0</v>
      </c>
      <c r="H16" s="559">
        <v>0</v>
      </c>
      <c r="I16" s="260">
        <f t="shared" si="0"/>
        <v>0</v>
      </c>
      <c r="J16" s="260">
        <f t="shared" si="1"/>
        <v>0</v>
      </c>
      <c r="K16" s="260">
        <f t="shared" si="2"/>
        <v>0</v>
      </c>
      <c r="L16" s="560">
        <f t="shared" si="3"/>
        <v>0</v>
      </c>
      <c r="M16" s="559">
        <v>0</v>
      </c>
      <c r="N16" s="260">
        <f t="shared" si="4"/>
        <v>0</v>
      </c>
      <c r="O16" s="260">
        <f t="shared" si="5"/>
        <v>0</v>
      </c>
      <c r="P16" s="260">
        <f t="shared" si="6"/>
        <v>0</v>
      </c>
      <c r="Q16" s="560">
        <f t="shared" si="7"/>
        <v>0</v>
      </c>
      <c r="R16" s="574" t="s">
        <v>275</v>
      </c>
      <c r="S16" s="260" t="s">
        <v>275</v>
      </c>
      <c r="T16" s="260" t="s">
        <v>275</v>
      </c>
      <c r="U16" s="260" t="s">
        <v>275</v>
      </c>
      <c r="V16" s="260" t="s">
        <v>275</v>
      </c>
    </row>
    <row r="17" spans="1:22" s="254" customFormat="1" ht="22.5">
      <c r="A17" s="389">
        <v>11</v>
      </c>
      <c r="B17" s="276" t="s">
        <v>241</v>
      </c>
      <c r="C17" s="278" t="s">
        <v>69</v>
      </c>
      <c r="D17" s="272">
        <v>5035.3228799999997</v>
      </c>
      <c r="E17" s="272">
        <v>3821.8521599999999</v>
      </c>
      <c r="F17" s="272">
        <v>0</v>
      </c>
      <c r="G17" s="651">
        <v>0</v>
      </c>
      <c r="H17" s="559">
        <f t="shared" si="8"/>
        <v>5035.3228799999997</v>
      </c>
      <c r="I17" s="260">
        <f t="shared" si="0"/>
        <v>0</v>
      </c>
      <c r="J17" s="260">
        <f t="shared" si="1"/>
        <v>0</v>
      </c>
      <c r="K17" s="260">
        <f t="shared" si="2"/>
        <v>0</v>
      </c>
      <c r="L17" s="560">
        <f t="shared" si="3"/>
        <v>0</v>
      </c>
      <c r="M17" s="559">
        <f t="shared" si="9"/>
        <v>3821.8521599999999</v>
      </c>
      <c r="N17" s="260">
        <f t="shared" si="4"/>
        <v>0</v>
      </c>
      <c r="O17" s="260">
        <f t="shared" si="5"/>
        <v>0</v>
      </c>
      <c r="P17" s="260">
        <f t="shared" si="6"/>
        <v>0</v>
      </c>
      <c r="Q17" s="560">
        <f t="shared" si="7"/>
        <v>0</v>
      </c>
      <c r="R17" s="574" t="s">
        <v>275</v>
      </c>
      <c r="S17" s="260" t="s">
        <v>275</v>
      </c>
      <c r="T17" s="260" t="s">
        <v>275</v>
      </c>
      <c r="U17" s="260" t="s">
        <v>275</v>
      </c>
      <c r="V17" s="260" t="s">
        <v>275</v>
      </c>
    </row>
    <row r="18" spans="1:22" s="254" customFormat="1" ht="13.5">
      <c r="A18" s="389">
        <v>12</v>
      </c>
      <c r="B18" s="275" t="s">
        <v>242</v>
      </c>
      <c r="C18" s="278" t="s">
        <v>69</v>
      </c>
      <c r="D18" s="272">
        <v>1443.8476800000001</v>
      </c>
      <c r="E18" s="272">
        <v>1454.1120000000001</v>
      </c>
      <c r="F18" s="272">
        <v>0</v>
      </c>
      <c r="G18" s="651">
        <v>0</v>
      </c>
      <c r="H18" s="559">
        <f t="shared" si="8"/>
        <v>1443.8476800000001</v>
      </c>
      <c r="I18" s="260">
        <f t="shared" si="0"/>
        <v>0</v>
      </c>
      <c r="J18" s="260">
        <f t="shared" si="1"/>
        <v>0</v>
      </c>
      <c r="K18" s="260">
        <f t="shared" si="2"/>
        <v>0</v>
      </c>
      <c r="L18" s="560">
        <f t="shared" si="3"/>
        <v>0</v>
      </c>
      <c r="M18" s="559">
        <f t="shared" si="9"/>
        <v>1454.1120000000001</v>
      </c>
      <c r="N18" s="260">
        <f t="shared" si="4"/>
        <v>0</v>
      </c>
      <c r="O18" s="260">
        <f t="shared" si="5"/>
        <v>0</v>
      </c>
      <c r="P18" s="260">
        <f t="shared" si="6"/>
        <v>0</v>
      </c>
      <c r="Q18" s="560">
        <f t="shared" si="7"/>
        <v>0</v>
      </c>
      <c r="R18" s="574" t="s">
        <v>275</v>
      </c>
      <c r="S18" s="260" t="s">
        <v>275</v>
      </c>
      <c r="T18" s="260" t="s">
        <v>275</v>
      </c>
      <c r="U18" s="260" t="s">
        <v>275</v>
      </c>
      <c r="V18" s="260" t="s">
        <v>275</v>
      </c>
    </row>
    <row r="19" spans="1:22" s="254" customFormat="1" ht="13.5">
      <c r="A19" s="389">
        <v>13</v>
      </c>
      <c r="B19" s="276" t="s">
        <v>244</v>
      </c>
      <c r="C19" s="278" t="s">
        <v>69</v>
      </c>
      <c r="D19" s="266" t="s">
        <v>276</v>
      </c>
      <c r="E19" s="266" t="s">
        <v>276</v>
      </c>
      <c r="F19" s="272">
        <v>0</v>
      </c>
      <c r="G19" s="651">
        <v>0</v>
      </c>
      <c r="H19" s="559">
        <v>0</v>
      </c>
      <c r="I19" s="260">
        <f t="shared" si="0"/>
        <v>0</v>
      </c>
      <c r="J19" s="260">
        <f t="shared" si="1"/>
        <v>0</v>
      </c>
      <c r="K19" s="260">
        <f t="shared" si="2"/>
        <v>0</v>
      </c>
      <c r="L19" s="560">
        <f t="shared" si="3"/>
        <v>0</v>
      </c>
      <c r="M19" s="559">
        <v>0</v>
      </c>
      <c r="N19" s="260">
        <f t="shared" si="4"/>
        <v>0</v>
      </c>
      <c r="O19" s="260">
        <f t="shared" si="5"/>
        <v>0</v>
      </c>
      <c r="P19" s="260">
        <f t="shared" si="6"/>
        <v>0</v>
      </c>
      <c r="Q19" s="560">
        <f t="shared" si="7"/>
        <v>0</v>
      </c>
      <c r="R19" s="574" t="s">
        <v>275</v>
      </c>
      <c r="S19" s="260" t="s">
        <v>275</v>
      </c>
      <c r="T19" s="260" t="s">
        <v>275</v>
      </c>
      <c r="U19" s="260" t="s">
        <v>275</v>
      </c>
      <c r="V19" s="260" t="s">
        <v>275</v>
      </c>
    </row>
    <row r="20" spans="1:22" s="254" customFormat="1" ht="24">
      <c r="A20" s="389">
        <v>14</v>
      </c>
      <c r="B20" s="411" t="s">
        <v>245</v>
      </c>
      <c r="C20" s="265" t="s">
        <v>69</v>
      </c>
      <c r="D20" s="265" t="s">
        <v>276</v>
      </c>
      <c r="E20" s="265" t="s">
        <v>276</v>
      </c>
      <c r="F20" s="265">
        <v>51674.956351200002</v>
      </c>
      <c r="G20" s="652">
        <v>40191.632717599998</v>
      </c>
      <c r="H20" s="658">
        <v>0</v>
      </c>
      <c r="I20" s="269">
        <f t="shared" si="0"/>
        <v>51674.956351200002</v>
      </c>
      <c r="J20" s="269">
        <f t="shared" si="1"/>
        <v>51674.956351200002</v>
      </c>
      <c r="K20" s="269">
        <f t="shared" si="2"/>
        <v>51674.956351200002</v>
      </c>
      <c r="L20" s="659">
        <f t="shared" si="3"/>
        <v>51674.956351200002</v>
      </c>
      <c r="M20" s="658">
        <v>0</v>
      </c>
      <c r="N20" s="269">
        <f t="shared" si="4"/>
        <v>40191.632717599998</v>
      </c>
      <c r="O20" s="269">
        <f t="shared" si="5"/>
        <v>40191.632717599998</v>
      </c>
      <c r="P20" s="269">
        <f t="shared" si="6"/>
        <v>40191.632717599998</v>
      </c>
      <c r="Q20" s="659">
        <f t="shared" si="7"/>
        <v>40191.632717599998</v>
      </c>
      <c r="R20" s="665">
        <v>20</v>
      </c>
      <c r="S20" s="267">
        <v>40</v>
      </c>
      <c r="T20" s="267">
        <v>60</v>
      </c>
      <c r="U20" s="267">
        <v>80</v>
      </c>
      <c r="V20" s="267">
        <v>100</v>
      </c>
    </row>
    <row r="21" spans="1:22" s="254" customFormat="1" ht="13.5">
      <c r="A21" s="389">
        <v>15</v>
      </c>
      <c r="B21" s="275" t="s">
        <v>247</v>
      </c>
      <c r="C21" s="278" t="s">
        <v>69</v>
      </c>
      <c r="D21" s="266" t="s">
        <v>276</v>
      </c>
      <c r="E21" s="266" t="s">
        <v>276</v>
      </c>
      <c r="F21" s="272">
        <v>0</v>
      </c>
      <c r="G21" s="651">
        <v>0</v>
      </c>
      <c r="H21" s="559">
        <v>0</v>
      </c>
      <c r="I21" s="260">
        <f t="shared" si="0"/>
        <v>0</v>
      </c>
      <c r="J21" s="260">
        <f t="shared" si="1"/>
        <v>0</v>
      </c>
      <c r="K21" s="260">
        <f t="shared" si="2"/>
        <v>0</v>
      </c>
      <c r="L21" s="560">
        <f t="shared" si="3"/>
        <v>0</v>
      </c>
      <c r="M21" s="559">
        <v>0</v>
      </c>
      <c r="N21" s="260">
        <f t="shared" si="4"/>
        <v>0</v>
      </c>
      <c r="O21" s="260">
        <f t="shared" si="5"/>
        <v>0</v>
      </c>
      <c r="P21" s="260">
        <f t="shared" si="6"/>
        <v>0</v>
      </c>
      <c r="Q21" s="560">
        <f t="shared" si="7"/>
        <v>0</v>
      </c>
      <c r="R21" s="666" t="s">
        <v>275</v>
      </c>
      <c r="S21" s="272" t="s">
        <v>275</v>
      </c>
      <c r="T21" s="272" t="s">
        <v>275</v>
      </c>
      <c r="U21" s="272" t="s">
        <v>275</v>
      </c>
      <c r="V21" s="272" t="s">
        <v>275</v>
      </c>
    </row>
    <row r="22" spans="1:22" s="254" customFormat="1" ht="24">
      <c r="A22" s="389">
        <v>16</v>
      </c>
      <c r="B22" s="411" t="s">
        <v>248</v>
      </c>
      <c r="C22" s="281" t="s">
        <v>72</v>
      </c>
      <c r="D22" s="265">
        <v>0</v>
      </c>
      <c r="E22" s="265">
        <v>0</v>
      </c>
      <c r="F22" s="265">
        <v>3324</v>
      </c>
      <c r="G22" s="652">
        <v>3944</v>
      </c>
      <c r="H22" s="658">
        <f t="shared" si="8"/>
        <v>0</v>
      </c>
      <c r="I22" s="269">
        <f t="shared" si="0"/>
        <v>3324</v>
      </c>
      <c r="J22" s="269">
        <f t="shared" si="1"/>
        <v>3324</v>
      </c>
      <c r="K22" s="269">
        <f t="shared" si="2"/>
        <v>3324</v>
      </c>
      <c r="L22" s="659">
        <f t="shared" si="3"/>
        <v>3324</v>
      </c>
      <c r="M22" s="658">
        <f t="shared" si="9"/>
        <v>0</v>
      </c>
      <c r="N22" s="269">
        <f t="shared" si="4"/>
        <v>3944</v>
      </c>
      <c r="O22" s="269">
        <f t="shared" si="5"/>
        <v>3944</v>
      </c>
      <c r="P22" s="269">
        <f t="shared" si="6"/>
        <v>3944</v>
      </c>
      <c r="Q22" s="659">
        <f t="shared" si="7"/>
        <v>3944</v>
      </c>
      <c r="R22" s="665">
        <v>20</v>
      </c>
      <c r="S22" s="267">
        <v>40</v>
      </c>
      <c r="T22" s="267">
        <v>60</v>
      </c>
      <c r="U22" s="267">
        <v>80</v>
      </c>
      <c r="V22" s="267">
        <v>100</v>
      </c>
    </row>
    <row r="23" spans="1:22" s="254" customFormat="1" ht="24">
      <c r="A23" s="389">
        <v>17</v>
      </c>
      <c r="B23" s="411" t="s">
        <v>249</v>
      </c>
      <c r="C23" s="281" t="s">
        <v>72</v>
      </c>
      <c r="D23" s="265" t="s">
        <v>276</v>
      </c>
      <c r="E23" s="265" t="s">
        <v>276</v>
      </c>
      <c r="F23" s="265">
        <v>3324</v>
      </c>
      <c r="G23" s="652">
        <v>3010</v>
      </c>
      <c r="H23" s="658">
        <v>0</v>
      </c>
      <c r="I23" s="269">
        <f t="shared" si="0"/>
        <v>3324</v>
      </c>
      <c r="J23" s="269">
        <f t="shared" si="1"/>
        <v>3324</v>
      </c>
      <c r="K23" s="269">
        <f t="shared" si="2"/>
        <v>3324</v>
      </c>
      <c r="L23" s="659">
        <f t="shared" si="3"/>
        <v>3324</v>
      </c>
      <c r="M23" s="658">
        <v>0</v>
      </c>
      <c r="N23" s="269">
        <f t="shared" si="4"/>
        <v>3010</v>
      </c>
      <c r="O23" s="269">
        <f t="shared" si="5"/>
        <v>3010</v>
      </c>
      <c r="P23" s="269">
        <f t="shared" si="6"/>
        <v>3010</v>
      </c>
      <c r="Q23" s="659">
        <f t="shared" si="7"/>
        <v>3010</v>
      </c>
      <c r="R23" s="665">
        <v>20</v>
      </c>
      <c r="S23" s="267">
        <v>40</v>
      </c>
      <c r="T23" s="267">
        <v>60</v>
      </c>
      <c r="U23" s="267">
        <v>80</v>
      </c>
      <c r="V23" s="267">
        <v>100</v>
      </c>
    </row>
    <row r="24" spans="1:22" s="254" customFormat="1" ht="13.5">
      <c r="A24" s="389">
        <v>18</v>
      </c>
      <c r="B24" s="275" t="s">
        <v>250</v>
      </c>
      <c r="C24" s="278" t="s">
        <v>69</v>
      </c>
      <c r="D24" s="266" t="s">
        <v>276</v>
      </c>
      <c r="E24" s="266" t="s">
        <v>276</v>
      </c>
      <c r="F24" s="272">
        <v>0</v>
      </c>
      <c r="G24" s="651">
        <v>0</v>
      </c>
      <c r="H24" s="559">
        <v>0</v>
      </c>
      <c r="I24" s="260">
        <f t="shared" si="0"/>
        <v>0</v>
      </c>
      <c r="J24" s="260">
        <f t="shared" si="1"/>
        <v>0</v>
      </c>
      <c r="K24" s="260">
        <f t="shared" si="2"/>
        <v>0</v>
      </c>
      <c r="L24" s="560">
        <f t="shared" si="3"/>
        <v>0</v>
      </c>
      <c r="M24" s="559">
        <v>0</v>
      </c>
      <c r="N24" s="260">
        <f t="shared" si="4"/>
        <v>0</v>
      </c>
      <c r="O24" s="260">
        <f t="shared" si="5"/>
        <v>0</v>
      </c>
      <c r="P24" s="260">
        <f t="shared" si="6"/>
        <v>0</v>
      </c>
      <c r="Q24" s="560">
        <f t="shared" si="7"/>
        <v>0</v>
      </c>
      <c r="R24" s="666" t="s">
        <v>275</v>
      </c>
      <c r="S24" s="272" t="s">
        <v>275</v>
      </c>
      <c r="T24" s="272" t="s">
        <v>275</v>
      </c>
      <c r="U24" s="272" t="s">
        <v>275</v>
      </c>
      <c r="V24" s="272" t="s">
        <v>275</v>
      </c>
    </row>
    <row r="25" spans="1:22" s="254" customFormat="1" ht="13.5">
      <c r="A25" s="389">
        <v>19</v>
      </c>
      <c r="B25" s="276" t="s">
        <v>251</v>
      </c>
      <c r="C25" s="278" t="s">
        <v>69</v>
      </c>
      <c r="D25" s="266" t="s">
        <v>276</v>
      </c>
      <c r="E25" s="266" t="s">
        <v>276</v>
      </c>
      <c r="F25" s="272">
        <v>0</v>
      </c>
      <c r="G25" s="651">
        <v>0</v>
      </c>
      <c r="H25" s="559">
        <v>0</v>
      </c>
      <c r="I25" s="260">
        <f t="shared" si="0"/>
        <v>0</v>
      </c>
      <c r="J25" s="260">
        <f t="shared" si="1"/>
        <v>0</v>
      </c>
      <c r="K25" s="260">
        <f t="shared" si="2"/>
        <v>0</v>
      </c>
      <c r="L25" s="560">
        <f t="shared" si="3"/>
        <v>0</v>
      </c>
      <c r="M25" s="559">
        <v>0</v>
      </c>
      <c r="N25" s="260">
        <f t="shared" si="4"/>
        <v>0</v>
      </c>
      <c r="O25" s="260">
        <f t="shared" si="5"/>
        <v>0</v>
      </c>
      <c r="P25" s="260">
        <f t="shared" si="6"/>
        <v>0</v>
      </c>
      <c r="Q25" s="560">
        <f t="shared" si="7"/>
        <v>0</v>
      </c>
      <c r="R25" s="666" t="s">
        <v>275</v>
      </c>
      <c r="S25" s="272" t="s">
        <v>275</v>
      </c>
      <c r="T25" s="272" t="s">
        <v>275</v>
      </c>
      <c r="U25" s="272" t="s">
        <v>275</v>
      </c>
      <c r="V25" s="272" t="s">
        <v>275</v>
      </c>
    </row>
    <row r="26" spans="1:22" s="254" customFormat="1" ht="13.5">
      <c r="A26" s="389">
        <v>20</v>
      </c>
      <c r="B26" s="276" t="s">
        <v>252</v>
      </c>
      <c r="C26" s="278" t="s">
        <v>69</v>
      </c>
      <c r="D26" s="266" t="s">
        <v>276</v>
      </c>
      <c r="E26" s="266" t="s">
        <v>276</v>
      </c>
      <c r="F26" s="272">
        <v>0</v>
      </c>
      <c r="G26" s="651">
        <v>0</v>
      </c>
      <c r="H26" s="559">
        <v>0</v>
      </c>
      <c r="I26" s="260">
        <f t="shared" si="0"/>
        <v>0</v>
      </c>
      <c r="J26" s="260">
        <f t="shared" si="1"/>
        <v>0</v>
      </c>
      <c r="K26" s="260">
        <f t="shared" si="2"/>
        <v>0</v>
      </c>
      <c r="L26" s="560">
        <f t="shared" si="3"/>
        <v>0</v>
      </c>
      <c r="M26" s="559">
        <v>0</v>
      </c>
      <c r="N26" s="260">
        <f t="shared" si="4"/>
        <v>0</v>
      </c>
      <c r="O26" s="260">
        <f t="shared" si="5"/>
        <v>0</v>
      </c>
      <c r="P26" s="260">
        <f t="shared" si="6"/>
        <v>0</v>
      </c>
      <c r="Q26" s="560">
        <f t="shared" si="7"/>
        <v>0</v>
      </c>
      <c r="R26" s="666" t="s">
        <v>275</v>
      </c>
      <c r="S26" s="272" t="s">
        <v>275</v>
      </c>
      <c r="T26" s="272" t="s">
        <v>275</v>
      </c>
      <c r="U26" s="272" t="s">
        <v>275</v>
      </c>
      <c r="V26" s="272" t="s">
        <v>275</v>
      </c>
    </row>
    <row r="27" spans="1:22" s="254" customFormat="1" ht="13.5">
      <c r="A27" s="389">
        <v>21</v>
      </c>
      <c r="B27" s="275" t="s">
        <v>253</v>
      </c>
      <c r="C27" s="278" t="s">
        <v>69</v>
      </c>
      <c r="D27" s="266" t="s">
        <v>276</v>
      </c>
      <c r="E27" s="266" t="s">
        <v>276</v>
      </c>
      <c r="F27" s="272">
        <v>0</v>
      </c>
      <c r="G27" s="651">
        <v>0</v>
      </c>
      <c r="H27" s="559">
        <v>0</v>
      </c>
      <c r="I27" s="260">
        <f t="shared" si="0"/>
        <v>0</v>
      </c>
      <c r="J27" s="260">
        <f t="shared" si="1"/>
        <v>0</v>
      </c>
      <c r="K27" s="260">
        <f t="shared" si="2"/>
        <v>0</v>
      </c>
      <c r="L27" s="560">
        <f t="shared" si="3"/>
        <v>0</v>
      </c>
      <c r="M27" s="559">
        <v>0</v>
      </c>
      <c r="N27" s="260">
        <f t="shared" si="4"/>
        <v>0</v>
      </c>
      <c r="O27" s="260">
        <f t="shared" si="5"/>
        <v>0</v>
      </c>
      <c r="P27" s="260">
        <f t="shared" si="6"/>
        <v>0</v>
      </c>
      <c r="Q27" s="560">
        <f t="shared" si="7"/>
        <v>0</v>
      </c>
      <c r="R27" s="666" t="s">
        <v>275</v>
      </c>
      <c r="S27" s="272" t="s">
        <v>275</v>
      </c>
      <c r="T27" s="272" t="s">
        <v>275</v>
      </c>
      <c r="U27" s="272" t="s">
        <v>275</v>
      </c>
      <c r="V27" s="272" t="s">
        <v>275</v>
      </c>
    </row>
    <row r="28" spans="1:22" s="254" customFormat="1" ht="13.5">
      <c r="A28" s="389">
        <v>22</v>
      </c>
      <c r="B28" s="276" t="s">
        <v>552</v>
      </c>
      <c r="C28" s="278" t="s">
        <v>69</v>
      </c>
      <c r="D28" s="273">
        <v>587.19997439999997</v>
      </c>
      <c r="E28" s="273">
        <v>364.336704</v>
      </c>
      <c r="F28" s="273">
        <v>117.43999488</v>
      </c>
      <c r="G28" s="653">
        <v>72.867340799999994</v>
      </c>
      <c r="H28" s="559">
        <f t="shared" si="8"/>
        <v>587.19997439999997</v>
      </c>
      <c r="I28" s="260">
        <f t="shared" si="0"/>
        <v>117.43999488</v>
      </c>
      <c r="J28" s="260">
        <f t="shared" si="1"/>
        <v>117.43999488</v>
      </c>
      <c r="K28" s="260">
        <f t="shared" si="2"/>
        <v>117.43999488</v>
      </c>
      <c r="L28" s="560">
        <f t="shared" si="3"/>
        <v>117.43999488</v>
      </c>
      <c r="M28" s="559">
        <f t="shared" si="9"/>
        <v>364.336704</v>
      </c>
      <c r="N28" s="260">
        <f t="shared" si="4"/>
        <v>72.867340799999994</v>
      </c>
      <c r="O28" s="260">
        <f t="shared" si="5"/>
        <v>72.867340799999994</v>
      </c>
      <c r="P28" s="260">
        <f t="shared" si="6"/>
        <v>72.867340799999994</v>
      </c>
      <c r="Q28" s="560">
        <f t="shared" si="7"/>
        <v>72.867340799999994</v>
      </c>
      <c r="R28" s="666" t="s">
        <v>275</v>
      </c>
      <c r="S28" s="272" t="s">
        <v>275</v>
      </c>
      <c r="T28" s="272" t="s">
        <v>275</v>
      </c>
      <c r="U28" s="272" t="s">
        <v>275</v>
      </c>
      <c r="V28" s="272" t="s">
        <v>275</v>
      </c>
    </row>
    <row r="29" spans="1:22" s="254" customFormat="1" ht="13.5">
      <c r="A29" s="389">
        <v>23</v>
      </c>
      <c r="B29" s="283" t="s">
        <v>255</v>
      </c>
      <c r="C29" s="278" t="s">
        <v>69</v>
      </c>
      <c r="D29" s="273">
        <v>1.4556671999999999</v>
      </c>
      <c r="E29" s="273">
        <v>21.275136</v>
      </c>
      <c r="F29" s="273">
        <v>0</v>
      </c>
      <c r="G29" s="653">
        <v>0</v>
      </c>
      <c r="H29" s="559">
        <f t="shared" si="8"/>
        <v>1.4556671999999999</v>
      </c>
      <c r="I29" s="260">
        <f t="shared" si="0"/>
        <v>0</v>
      </c>
      <c r="J29" s="260">
        <f t="shared" si="1"/>
        <v>0</v>
      </c>
      <c r="K29" s="260">
        <f t="shared" si="2"/>
        <v>0</v>
      </c>
      <c r="L29" s="560">
        <f t="shared" si="3"/>
        <v>0</v>
      </c>
      <c r="M29" s="559">
        <f t="shared" si="9"/>
        <v>21.275136</v>
      </c>
      <c r="N29" s="260">
        <f t="shared" si="4"/>
        <v>0</v>
      </c>
      <c r="O29" s="260">
        <f t="shared" si="5"/>
        <v>0</v>
      </c>
      <c r="P29" s="260">
        <f t="shared" si="6"/>
        <v>0</v>
      </c>
      <c r="Q29" s="560">
        <f t="shared" si="7"/>
        <v>0</v>
      </c>
      <c r="R29" s="666" t="s">
        <v>275</v>
      </c>
      <c r="S29" s="272" t="s">
        <v>275</v>
      </c>
      <c r="T29" s="272" t="s">
        <v>275</v>
      </c>
      <c r="U29" s="272" t="s">
        <v>275</v>
      </c>
      <c r="V29" s="272" t="s">
        <v>275</v>
      </c>
    </row>
    <row r="30" spans="1:22" s="254" customFormat="1" ht="13.5">
      <c r="A30" s="389">
        <v>24</v>
      </c>
      <c r="B30" s="283" t="s">
        <v>256</v>
      </c>
      <c r="C30" s="278" t="s">
        <v>69</v>
      </c>
      <c r="D30" s="273">
        <v>0.74649600000000005</v>
      </c>
      <c r="E30" s="273">
        <v>9.3312000000000008</v>
      </c>
      <c r="F30" s="273">
        <v>0</v>
      </c>
      <c r="G30" s="653">
        <v>0</v>
      </c>
      <c r="H30" s="559">
        <f t="shared" si="8"/>
        <v>0.74649600000000005</v>
      </c>
      <c r="I30" s="260">
        <f t="shared" si="0"/>
        <v>0</v>
      </c>
      <c r="J30" s="260">
        <f t="shared" si="1"/>
        <v>0</v>
      </c>
      <c r="K30" s="260">
        <f t="shared" si="2"/>
        <v>0</v>
      </c>
      <c r="L30" s="560">
        <f t="shared" si="3"/>
        <v>0</v>
      </c>
      <c r="M30" s="559">
        <f t="shared" si="9"/>
        <v>9.3312000000000008</v>
      </c>
      <c r="N30" s="260">
        <f t="shared" si="4"/>
        <v>0</v>
      </c>
      <c r="O30" s="260">
        <f t="shared" si="5"/>
        <v>0</v>
      </c>
      <c r="P30" s="260">
        <f t="shared" si="6"/>
        <v>0</v>
      </c>
      <c r="Q30" s="560">
        <f t="shared" si="7"/>
        <v>0</v>
      </c>
      <c r="R30" s="666" t="s">
        <v>275</v>
      </c>
      <c r="S30" s="272" t="s">
        <v>275</v>
      </c>
      <c r="T30" s="272" t="s">
        <v>275</v>
      </c>
      <c r="U30" s="272" t="s">
        <v>275</v>
      </c>
      <c r="V30" s="272" t="s">
        <v>275</v>
      </c>
    </row>
    <row r="31" spans="1:22" s="254" customFormat="1" ht="13.5">
      <c r="A31" s="389">
        <v>25</v>
      </c>
      <c r="B31" s="283" t="s">
        <v>257</v>
      </c>
      <c r="C31" s="278" t="s">
        <v>69</v>
      </c>
      <c r="D31" s="273">
        <v>18.48697344</v>
      </c>
      <c r="E31" s="273">
        <v>41.803775999999999</v>
      </c>
      <c r="F31" s="273">
        <v>0</v>
      </c>
      <c r="G31" s="653">
        <v>0</v>
      </c>
      <c r="H31" s="559">
        <f t="shared" si="8"/>
        <v>18.48697344</v>
      </c>
      <c r="I31" s="260">
        <f t="shared" si="0"/>
        <v>0</v>
      </c>
      <c r="J31" s="260">
        <f t="shared" si="1"/>
        <v>0</v>
      </c>
      <c r="K31" s="260">
        <f t="shared" si="2"/>
        <v>0</v>
      </c>
      <c r="L31" s="560">
        <f t="shared" si="3"/>
        <v>0</v>
      </c>
      <c r="M31" s="559">
        <f t="shared" si="9"/>
        <v>41.803775999999999</v>
      </c>
      <c r="N31" s="260">
        <f t="shared" si="4"/>
        <v>0</v>
      </c>
      <c r="O31" s="260">
        <f t="shared" si="5"/>
        <v>0</v>
      </c>
      <c r="P31" s="260">
        <f t="shared" si="6"/>
        <v>0</v>
      </c>
      <c r="Q31" s="560">
        <f t="shared" si="7"/>
        <v>0</v>
      </c>
      <c r="R31" s="666" t="s">
        <v>275</v>
      </c>
      <c r="S31" s="272" t="s">
        <v>275</v>
      </c>
      <c r="T31" s="272" t="s">
        <v>275</v>
      </c>
      <c r="U31" s="272" t="s">
        <v>275</v>
      </c>
      <c r="V31" s="272" t="s">
        <v>275</v>
      </c>
    </row>
    <row r="32" spans="1:22" s="254" customFormat="1" ht="13.5">
      <c r="A32" s="389">
        <v>26</v>
      </c>
      <c r="B32" s="283" t="s">
        <v>258</v>
      </c>
      <c r="C32" s="278" t="s">
        <v>69</v>
      </c>
      <c r="D32" s="266" t="s">
        <v>276</v>
      </c>
      <c r="E32" s="266" t="s">
        <v>276</v>
      </c>
      <c r="F32" s="273">
        <v>0</v>
      </c>
      <c r="G32" s="653">
        <v>0</v>
      </c>
      <c r="H32" s="559">
        <v>0</v>
      </c>
      <c r="I32" s="260">
        <f t="shared" si="0"/>
        <v>0</v>
      </c>
      <c r="J32" s="260">
        <f t="shared" si="1"/>
        <v>0</v>
      </c>
      <c r="K32" s="260">
        <f t="shared" si="2"/>
        <v>0</v>
      </c>
      <c r="L32" s="560">
        <f t="shared" si="3"/>
        <v>0</v>
      </c>
      <c r="M32" s="559">
        <v>0</v>
      </c>
      <c r="N32" s="260">
        <f t="shared" si="4"/>
        <v>0</v>
      </c>
      <c r="O32" s="260">
        <f t="shared" si="5"/>
        <v>0</v>
      </c>
      <c r="P32" s="260">
        <f t="shared" si="6"/>
        <v>0</v>
      </c>
      <c r="Q32" s="560">
        <f t="shared" si="7"/>
        <v>0</v>
      </c>
      <c r="R32" s="666" t="s">
        <v>275</v>
      </c>
      <c r="S32" s="272" t="s">
        <v>275</v>
      </c>
      <c r="T32" s="272" t="s">
        <v>275</v>
      </c>
      <c r="U32" s="272" t="s">
        <v>275</v>
      </c>
      <c r="V32" s="272" t="s">
        <v>275</v>
      </c>
    </row>
    <row r="33" spans="1:22" s="254" customFormat="1" ht="13.5">
      <c r="A33" s="389">
        <v>27</v>
      </c>
      <c r="B33" s="283" t="s">
        <v>259</v>
      </c>
      <c r="C33" s="278" t="s">
        <v>69</v>
      </c>
      <c r="D33" s="266" t="s">
        <v>276</v>
      </c>
      <c r="E33" s="266" t="s">
        <v>276</v>
      </c>
      <c r="F33" s="273">
        <v>0</v>
      </c>
      <c r="G33" s="653">
        <v>0</v>
      </c>
      <c r="H33" s="559">
        <v>0</v>
      </c>
      <c r="I33" s="260">
        <f t="shared" si="0"/>
        <v>0</v>
      </c>
      <c r="J33" s="260">
        <f t="shared" si="1"/>
        <v>0</v>
      </c>
      <c r="K33" s="260">
        <f t="shared" si="2"/>
        <v>0</v>
      </c>
      <c r="L33" s="560">
        <f t="shared" si="3"/>
        <v>0</v>
      </c>
      <c r="M33" s="559">
        <v>0</v>
      </c>
      <c r="N33" s="260">
        <f t="shared" si="4"/>
        <v>0</v>
      </c>
      <c r="O33" s="260">
        <f t="shared" si="5"/>
        <v>0</v>
      </c>
      <c r="P33" s="260">
        <f t="shared" si="6"/>
        <v>0</v>
      </c>
      <c r="Q33" s="560">
        <f t="shared" si="7"/>
        <v>0</v>
      </c>
      <c r="R33" s="666" t="s">
        <v>275</v>
      </c>
      <c r="S33" s="272" t="s">
        <v>275</v>
      </c>
      <c r="T33" s="272" t="s">
        <v>275</v>
      </c>
      <c r="U33" s="272" t="s">
        <v>275</v>
      </c>
      <c r="V33" s="272" t="s">
        <v>275</v>
      </c>
    </row>
    <row r="34" spans="1:22" s="254" customFormat="1" ht="13.5">
      <c r="A34" s="389">
        <v>28</v>
      </c>
      <c r="B34" s="275" t="s">
        <v>260</v>
      </c>
      <c r="C34" s="278" t="s">
        <v>69</v>
      </c>
      <c r="D34" s="266" t="s">
        <v>276</v>
      </c>
      <c r="E34" s="266" t="s">
        <v>276</v>
      </c>
      <c r="F34" s="273">
        <v>0</v>
      </c>
      <c r="G34" s="653">
        <v>0</v>
      </c>
      <c r="H34" s="559">
        <v>0</v>
      </c>
      <c r="I34" s="260">
        <f t="shared" si="0"/>
        <v>0</v>
      </c>
      <c r="J34" s="260">
        <f t="shared" si="1"/>
        <v>0</v>
      </c>
      <c r="K34" s="260">
        <f t="shared" si="2"/>
        <v>0</v>
      </c>
      <c r="L34" s="560">
        <f t="shared" si="3"/>
        <v>0</v>
      </c>
      <c r="M34" s="559">
        <v>0</v>
      </c>
      <c r="N34" s="260">
        <f t="shared" si="4"/>
        <v>0</v>
      </c>
      <c r="O34" s="260">
        <f t="shared" si="5"/>
        <v>0</v>
      </c>
      <c r="P34" s="260">
        <f t="shared" si="6"/>
        <v>0</v>
      </c>
      <c r="Q34" s="560">
        <f t="shared" si="7"/>
        <v>0</v>
      </c>
      <c r="R34" s="666" t="s">
        <v>275</v>
      </c>
      <c r="S34" s="272" t="s">
        <v>275</v>
      </c>
      <c r="T34" s="272" t="s">
        <v>275</v>
      </c>
      <c r="U34" s="272" t="s">
        <v>275</v>
      </c>
      <c r="V34" s="272" t="s">
        <v>275</v>
      </c>
    </row>
    <row r="35" spans="1:22" s="254" customFormat="1" ht="13.5">
      <c r="A35" s="389">
        <v>29</v>
      </c>
      <c r="B35" s="275" t="s">
        <v>261</v>
      </c>
      <c r="C35" s="278" t="s">
        <v>69</v>
      </c>
      <c r="D35" s="266" t="s">
        <v>276</v>
      </c>
      <c r="E35" s="266" t="s">
        <v>276</v>
      </c>
      <c r="F35" s="273">
        <v>0</v>
      </c>
      <c r="G35" s="653">
        <v>0</v>
      </c>
      <c r="H35" s="559">
        <v>0</v>
      </c>
      <c r="I35" s="260">
        <f t="shared" si="0"/>
        <v>0</v>
      </c>
      <c r="J35" s="260">
        <f t="shared" si="1"/>
        <v>0</v>
      </c>
      <c r="K35" s="260">
        <f t="shared" si="2"/>
        <v>0</v>
      </c>
      <c r="L35" s="560">
        <f t="shared" si="3"/>
        <v>0</v>
      </c>
      <c r="M35" s="559">
        <v>0</v>
      </c>
      <c r="N35" s="260">
        <f t="shared" si="4"/>
        <v>0</v>
      </c>
      <c r="O35" s="260">
        <f t="shared" si="5"/>
        <v>0</v>
      </c>
      <c r="P35" s="260">
        <f t="shared" si="6"/>
        <v>0</v>
      </c>
      <c r="Q35" s="560">
        <f t="shared" si="7"/>
        <v>0</v>
      </c>
      <c r="R35" s="666" t="s">
        <v>275</v>
      </c>
      <c r="S35" s="272" t="s">
        <v>275</v>
      </c>
      <c r="T35" s="272" t="s">
        <v>275</v>
      </c>
      <c r="U35" s="272" t="s">
        <v>275</v>
      </c>
      <c r="V35" s="272" t="s">
        <v>275</v>
      </c>
    </row>
    <row r="36" spans="1:22" s="254" customFormat="1" ht="13.5">
      <c r="A36" s="389">
        <v>30</v>
      </c>
      <c r="B36" s="283" t="s">
        <v>262</v>
      </c>
      <c r="C36" s="278" t="s">
        <v>69</v>
      </c>
      <c r="D36" s="273">
        <v>6718.4251199999999</v>
      </c>
      <c r="E36" s="273">
        <v>1087.992</v>
      </c>
      <c r="F36" s="273">
        <v>0</v>
      </c>
      <c r="G36" s="653">
        <v>0</v>
      </c>
      <c r="H36" s="559">
        <f t="shared" si="8"/>
        <v>6718.4251199999999</v>
      </c>
      <c r="I36" s="260">
        <f t="shared" si="0"/>
        <v>0</v>
      </c>
      <c r="J36" s="260">
        <f t="shared" si="1"/>
        <v>0</v>
      </c>
      <c r="K36" s="260">
        <f t="shared" si="2"/>
        <v>0</v>
      </c>
      <c r="L36" s="560">
        <f t="shared" si="3"/>
        <v>0</v>
      </c>
      <c r="M36" s="559">
        <f t="shared" si="9"/>
        <v>1087.992</v>
      </c>
      <c r="N36" s="260">
        <f t="shared" si="4"/>
        <v>0</v>
      </c>
      <c r="O36" s="260">
        <f t="shared" si="5"/>
        <v>0</v>
      </c>
      <c r="P36" s="260">
        <f t="shared" si="6"/>
        <v>0</v>
      </c>
      <c r="Q36" s="560">
        <f t="shared" si="7"/>
        <v>0</v>
      </c>
      <c r="R36" s="666" t="s">
        <v>275</v>
      </c>
      <c r="S36" s="272" t="s">
        <v>275</v>
      </c>
      <c r="T36" s="272" t="s">
        <v>275</v>
      </c>
      <c r="U36" s="272" t="s">
        <v>275</v>
      </c>
      <c r="V36" s="272" t="s">
        <v>275</v>
      </c>
    </row>
    <row r="37" spans="1:22" s="254" customFormat="1" ht="13.5">
      <c r="A37" s="389">
        <v>31</v>
      </c>
      <c r="B37" s="276" t="s">
        <v>263</v>
      </c>
      <c r="C37" s="278" t="s">
        <v>69</v>
      </c>
      <c r="D37" s="266" t="s">
        <v>276</v>
      </c>
      <c r="E37" s="266" t="s">
        <v>276</v>
      </c>
      <c r="F37" s="273">
        <v>0</v>
      </c>
      <c r="G37" s="653">
        <v>0</v>
      </c>
      <c r="H37" s="559">
        <v>0</v>
      </c>
      <c r="I37" s="260">
        <f t="shared" si="0"/>
        <v>0</v>
      </c>
      <c r="J37" s="260">
        <f t="shared" si="1"/>
        <v>0</v>
      </c>
      <c r="K37" s="260">
        <f t="shared" si="2"/>
        <v>0</v>
      </c>
      <c r="L37" s="560">
        <f t="shared" si="3"/>
        <v>0</v>
      </c>
      <c r="M37" s="559">
        <v>0</v>
      </c>
      <c r="N37" s="260">
        <f t="shared" si="4"/>
        <v>0</v>
      </c>
      <c r="O37" s="260">
        <f t="shared" si="5"/>
        <v>0</v>
      </c>
      <c r="P37" s="260">
        <f t="shared" si="6"/>
        <v>0</v>
      </c>
      <c r="Q37" s="560">
        <f t="shared" si="7"/>
        <v>0</v>
      </c>
      <c r="R37" s="666" t="s">
        <v>275</v>
      </c>
      <c r="S37" s="272" t="s">
        <v>275</v>
      </c>
      <c r="T37" s="272" t="s">
        <v>275</v>
      </c>
      <c r="U37" s="272" t="s">
        <v>275</v>
      </c>
      <c r="V37" s="272" t="s">
        <v>275</v>
      </c>
    </row>
    <row r="38" spans="1:22" s="254" customFormat="1" ht="13.5">
      <c r="A38" s="389">
        <v>32</v>
      </c>
      <c r="B38" s="411" t="s">
        <v>264</v>
      </c>
      <c r="C38" s="265" t="s">
        <v>69</v>
      </c>
      <c r="D38" s="265" t="s">
        <v>276</v>
      </c>
      <c r="E38" s="265" t="s">
        <v>276</v>
      </c>
      <c r="F38" s="265">
        <v>41660.6830605</v>
      </c>
      <c r="G38" s="652">
        <v>32402.7534915</v>
      </c>
      <c r="H38" s="658">
        <v>0</v>
      </c>
      <c r="I38" s="269">
        <f t="shared" si="0"/>
        <v>41660.6830605</v>
      </c>
      <c r="J38" s="269">
        <f t="shared" si="1"/>
        <v>41660.6830605</v>
      </c>
      <c r="K38" s="269">
        <f t="shared" si="2"/>
        <v>41660.6830605</v>
      </c>
      <c r="L38" s="659">
        <f t="shared" si="3"/>
        <v>41660.6830605</v>
      </c>
      <c r="M38" s="658">
        <v>0</v>
      </c>
      <c r="N38" s="269">
        <f t="shared" si="4"/>
        <v>32402.7534915</v>
      </c>
      <c r="O38" s="269">
        <f t="shared" si="5"/>
        <v>32402.7534915</v>
      </c>
      <c r="P38" s="269">
        <f t="shared" si="6"/>
        <v>32402.7534915</v>
      </c>
      <c r="Q38" s="659">
        <f t="shared" si="7"/>
        <v>32402.7534915</v>
      </c>
      <c r="R38" s="665">
        <v>20</v>
      </c>
      <c r="S38" s="267">
        <v>40</v>
      </c>
      <c r="T38" s="267">
        <v>60</v>
      </c>
      <c r="U38" s="267">
        <v>80</v>
      </c>
      <c r="V38" s="267">
        <v>100</v>
      </c>
    </row>
    <row r="39" spans="1:22" s="254" customFormat="1" ht="14.25" customHeight="1">
      <c r="A39" s="875" t="s">
        <v>277</v>
      </c>
      <c r="B39" s="875"/>
      <c r="C39" s="875"/>
      <c r="D39" s="413" t="e">
        <f>#REF!</f>
        <v>#REF!</v>
      </c>
      <c r="E39" s="413" t="e">
        <f>#REF!</f>
        <v>#REF!</v>
      </c>
      <c r="F39" s="413" t="e">
        <f>#REF!</f>
        <v>#REF!</v>
      </c>
      <c r="G39" s="654" t="e">
        <f>#REF!</f>
        <v>#REF!</v>
      </c>
      <c r="H39" s="660">
        <f>SUM(H7:H38)</f>
        <v>1136545.9095558764</v>
      </c>
      <c r="I39" s="413">
        <f t="shared" ref="I39:Q39" si="10">SUM(I7:I38)</f>
        <v>756907.31952089653</v>
      </c>
      <c r="J39" s="413">
        <f t="shared" si="10"/>
        <v>759175.91772445361</v>
      </c>
      <c r="K39" s="413">
        <f t="shared" si="10"/>
        <v>679525.64298169629</v>
      </c>
      <c r="L39" s="661">
        <f t="shared" si="10"/>
        <v>680710.14703149989</v>
      </c>
      <c r="M39" s="660">
        <f t="shared" si="10"/>
        <v>192291.06089047715</v>
      </c>
      <c r="N39" s="413">
        <f t="shared" si="10"/>
        <v>262892.64069416252</v>
      </c>
      <c r="O39" s="413">
        <f t="shared" si="10"/>
        <v>265221.60489684378</v>
      </c>
      <c r="P39" s="413">
        <f t="shared" si="10"/>
        <v>201053.62016051816</v>
      </c>
      <c r="Q39" s="661">
        <f t="shared" si="10"/>
        <v>202348.59692445159</v>
      </c>
      <c r="R39" s="656"/>
      <c r="S39" s="413"/>
      <c r="T39" s="413"/>
      <c r="U39" s="413"/>
      <c r="V39" s="413"/>
    </row>
    <row r="40" spans="1:22" s="254" customFormat="1" ht="13.5" customHeight="1" thickBot="1">
      <c r="A40" s="876" t="s">
        <v>405</v>
      </c>
      <c r="B40" s="876"/>
      <c r="C40" s="876"/>
      <c r="D40" s="388" t="s">
        <v>278</v>
      </c>
      <c r="E40" s="388"/>
      <c r="F40" s="388"/>
      <c r="G40" s="655"/>
      <c r="H40" s="662"/>
      <c r="I40" s="663"/>
      <c r="J40" s="663"/>
      <c r="K40" s="663"/>
      <c r="L40" s="664"/>
      <c r="M40" s="662"/>
      <c r="N40" s="663"/>
      <c r="O40" s="663"/>
      <c r="P40" s="663"/>
      <c r="Q40" s="664"/>
      <c r="R40" s="657"/>
      <c r="S40" s="388"/>
      <c r="T40" s="388"/>
      <c r="U40" s="388"/>
      <c r="V40" s="388"/>
    </row>
    <row r="41" spans="1:22" s="254" customFormat="1" ht="40.5" customHeight="1">
      <c r="D41" s="257"/>
      <c r="E41" s="257"/>
      <c r="F41" s="257"/>
      <c r="G41" s="257"/>
      <c r="H41" s="257"/>
      <c r="I41" s="257"/>
      <c r="J41" s="257"/>
      <c r="K41" s="257"/>
      <c r="L41" s="257"/>
      <c r="M41" s="257"/>
      <c r="N41" s="257"/>
      <c r="O41" s="257"/>
      <c r="P41" s="257"/>
      <c r="Q41" s="257"/>
      <c r="R41" s="257"/>
      <c r="S41" s="257"/>
      <c r="T41" s="257"/>
      <c r="U41" s="257"/>
      <c r="V41" s="257"/>
    </row>
    <row r="42" spans="1:22" s="254" customFormat="1" ht="40.5" customHeight="1">
      <c r="D42" s="257"/>
      <c r="E42" s="257"/>
      <c r="F42" s="257"/>
      <c r="G42" s="257"/>
      <c r="H42" s="257"/>
      <c r="I42" s="257"/>
      <c r="J42" s="257"/>
      <c r="K42" s="257"/>
      <c r="L42" s="257"/>
      <c r="M42" s="257"/>
      <c r="N42" s="257"/>
      <c r="O42" s="257"/>
      <c r="P42" s="257"/>
      <c r="Q42" s="257"/>
      <c r="R42" s="257"/>
      <c r="S42" s="257"/>
      <c r="T42" s="257"/>
      <c r="U42" s="257"/>
      <c r="V42" s="257"/>
    </row>
    <row r="43" spans="1:22" s="254" customFormat="1" ht="40.5" customHeight="1">
      <c r="D43" s="257"/>
      <c r="E43" s="257"/>
      <c r="F43" s="257"/>
      <c r="G43" s="257"/>
      <c r="H43" s="257"/>
      <c r="I43" s="257"/>
      <c r="J43" s="257"/>
      <c r="K43" s="257"/>
      <c r="L43" s="257"/>
      <c r="M43" s="257"/>
      <c r="N43" s="257"/>
      <c r="O43" s="257"/>
      <c r="P43" s="257"/>
      <c r="Q43" s="257"/>
      <c r="R43" s="257"/>
      <c r="S43" s="257"/>
      <c r="T43" s="257"/>
      <c r="U43" s="257"/>
      <c r="V43" s="257"/>
    </row>
    <row r="44" spans="1:22" s="254" customFormat="1" ht="40.5" customHeight="1">
      <c r="D44" s="257"/>
      <c r="E44" s="257"/>
      <c r="F44" s="257"/>
      <c r="G44" s="257"/>
      <c r="H44" s="257"/>
      <c r="I44" s="257"/>
      <c r="J44" s="257"/>
      <c r="K44" s="257"/>
      <c r="L44" s="257"/>
      <c r="M44" s="257"/>
      <c r="N44" s="257"/>
      <c r="O44" s="257"/>
      <c r="P44" s="257"/>
      <c r="Q44" s="257"/>
      <c r="R44" s="257"/>
      <c r="S44" s="257"/>
      <c r="T44" s="257"/>
      <c r="U44" s="257"/>
      <c r="V44" s="257"/>
    </row>
    <row r="45" spans="1:22" s="254" customFormat="1" ht="40.5" customHeight="1">
      <c r="D45" s="257"/>
      <c r="E45" s="257"/>
      <c r="F45" s="257"/>
      <c r="G45" s="257"/>
      <c r="H45" s="257"/>
      <c r="I45" s="257"/>
      <c r="J45" s="257"/>
      <c r="K45" s="257"/>
      <c r="L45" s="257"/>
      <c r="M45" s="257"/>
      <c r="N45" s="257"/>
      <c r="O45" s="257"/>
      <c r="P45" s="257"/>
      <c r="Q45" s="257"/>
      <c r="R45" s="257"/>
      <c r="S45" s="257"/>
      <c r="T45" s="257"/>
      <c r="U45" s="257"/>
      <c r="V45" s="257"/>
    </row>
    <row r="46" spans="1:22" s="254" customFormat="1" ht="40.5" customHeight="1">
      <c r="D46" s="257"/>
      <c r="E46" s="257"/>
      <c r="F46" s="257"/>
      <c r="G46" s="257"/>
      <c r="H46" s="257"/>
      <c r="I46" s="257"/>
      <c r="J46" s="257"/>
      <c r="K46" s="257"/>
      <c r="L46" s="257"/>
      <c r="M46" s="257"/>
      <c r="N46" s="257"/>
      <c r="O46" s="257"/>
      <c r="P46" s="257"/>
      <c r="Q46" s="257"/>
      <c r="R46" s="257"/>
      <c r="S46" s="257"/>
      <c r="T46" s="257"/>
      <c r="U46" s="257"/>
      <c r="V46" s="257"/>
    </row>
    <row r="47" spans="1:22" s="254" customFormat="1" ht="40.5" customHeight="1">
      <c r="D47" s="257"/>
      <c r="E47" s="257"/>
      <c r="F47" s="257"/>
      <c r="G47" s="257"/>
      <c r="H47" s="257"/>
      <c r="I47" s="257"/>
      <c r="J47" s="257"/>
      <c r="K47" s="257"/>
      <c r="L47" s="257"/>
      <c r="M47" s="257"/>
      <c r="N47" s="257"/>
      <c r="O47" s="257"/>
      <c r="P47" s="257"/>
      <c r="Q47" s="257"/>
      <c r="R47" s="257"/>
      <c r="S47" s="257"/>
      <c r="T47" s="257"/>
      <c r="U47" s="257"/>
      <c r="V47" s="257"/>
    </row>
    <row r="48" spans="1:22" s="254" customFormat="1" ht="40.5" customHeight="1">
      <c r="D48" s="257"/>
      <c r="E48" s="257"/>
      <c r="F48" s="257"/>
      <c r="G48" s="257"/>
      <c r="H48" s="257"/>
      <c r="I48" s="257"/>
      <c r="J48" s="257"/>
      <c r="K48" s="257"/>
      <c r="L48" s="257"/>
      <c r="M48" s="257"/>
      <c r="N48" s="257"/>
      <c r="O48" s="257"/>
      <c r="P48" s="257"/>
      <c r="Q48" s="257"/>
      <c r="R48" s="257"/>
      <c r="S48" s="257"/>
      <c r="T48" s="257"/>
      <c r="U48" s="257"/>
      <c r="V48" s="257"/>
    </row>
    <row r="49" spans="4:22" s="254" customFormat="1" ht="40.5" customHeight="1">
      <c r="D49" s="257"/>
      <c r="E49" s="257"/>
      <c r="F49" s="257"/>
      <c r="G49" s="257"/>
      <c r="H49" s="257"/>
      <c r="I49" s="257"/>
      <c r="J49" s="257"/>
      <c r="K49" s="257"/>
      <c r="L49" s="257"/>
      <c r="M49" s="257"/>
      <c r="N49" s="257"/>
      <c r="O49" s="257"/>
      <c r="P49" s="257"/>
      <c r="Q49" s="257"/>
      <c r="R49" s="257"/>
      <c r="S49" s="257"/>
      <c r="T49" s="257"/>
      <c r="U49" s="257"/>
      <c r="V49" s="257"/>
    </row>
    <row r="50" spans="4:22" s="254" customFormat="1" ht="40.5" customHeight="1">
      <c r="D50" s="257"/>
      <c r="E50" s="257"/>
      <c r="F50" s="257"/>
      <c r="G50" s="257"/>
      <c r="H50" s="257"/>
      <c r="I50" s="257"/>
      <c r="J50" s="257"/>
      <c r="K50" s="257"/>
      <c r="L50" s="257"/>
      <c r="M50" s="257"/>
      <c r="N50" s="257"/>
      <c r="O50" s="257"/>
      <c r="P50" s="257"/>
      <c r="Q50" s="257"/>
      <c r="R50" s="257"/>
      <c r="S50" s="257"/>
      <c r="T50" s="257"/>
      <c r="U50" s="257"/>
      <c r="V50" s="257"/>
    </row>
    <row r="51" spans="4:22" s="254" customFormat="1" ht="40.5" customHeight="1">
      <c r="D51" s="257"/>
      <c r="E51" s="257"/>
      <c r="F51" s="257"/>
      <c r="G51" s="257"/>
      <c r="H51" s="257"/>
      <c r="I51" s="257"/>
      <c r="J51" s="257"/>
      <c r="K51" s="257"/>
      <c r="L51" s="257"/>
      <c r="M51" s="257"/>
      <c r="N51" s="257"/>
      <c r="O51" s="257"/>
      <c r="P51" s="257"/>
      <c r="Q51" s="257"/>
      <c r="R51" s="257"/>
      <c r="S51" s="257"/>
      <c r="T51" s="257"/>
      <c r="U51" s="257"/>
      <c r="V51" s="257"/>
    </row>
    <row r="52" spans="4:22" s="254" customFormat="1" ht="40.5" customHeight="1">
      <c r="D52" s="257"/>
      <c r="E52" s="257"/>
      <c r="F52" s="257"/>
      <c r="G52" s="257"/>
      <c r="H52" s="257"/>
      <c r="I52" s="257"/>
      <c r="J52" s="257"/>
      <c r="K52" s="257"/>
      <c r="L52" s="257"/>
      <c r="M52" s="257"/>
      <c r="N52" s="257"/>
      <c r="O52" s="257"/>
      <c r="P52" s="257"/>
      <c r="Q52" s="257"/>
      <c r="R52" s="257"/>
      <c r="S52" s="257"/>
      <c r="T52" s="257"/>
      <c r="U52" s="257"/>
      <c r="V52" s="257"/>
    </row>
    <row r="53" spans="4:22" s="254" customFormat="1" ht="40.5" customHeight="1">
      <c r="D53" s="257"/>
      <c r="E53" s="257"/>
      <c r="F53" s="257"/>
      <c r="G53" s="257"/>
      <c r="H53" s="257"/>
      <c r="I53" s="257"/>
      <c r="J53" s="257"/>
      <c r="K53" s="257"/>
      <c r="L53" s="257"/>
      <c r="M53" s="257"/>
      <c r="N53" s="257"/>
      <c r="O53" s="257"/>
      <c r="P53" s="257"/>
      <c r="Q53" s="257"/>
      <c r="R53" s="257"/>
      <c r="S53" s="257"/>
      <c r="T53" s="257"/>
      <c r="U53" s="257"/>
      <c r="V53" s="257"/>
    </row>
  </sheetData>
  <mergeCells count="13">
    <mergeCell ref="A39:C39"/>
    <mergeCell ref="A40:C40"/>
    <mergeCell ref="A3:A6"/>
    <mergeCell ref="B2:V2"/>
    <mergeCell ref="D3:V3"/>
    <mergeCell ref="H4:Q4"/>
    <mergeCell ref="H5:L5"/>
    <mergeCell ref="M5:Q5"/>
    <mergeCell ref="B3:B6"/>
    <mergeCell ref="C3:C6"/>
    <mergeCell ref="R4:V5"/>
    <mergeCell ref="D4:E5"/>
    <mergeCell ref="F4:G5"/>
  </mergeCells>
  <pageMargins left="0.70866141732283505" right="0.70866141732283505" top="0.74803149606299202" bottom="0.74803149606299202" header="0.31496062992126" footer="0.31496062992126"/>
  <pageSetup scale="55"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TRAMOS COMPARADOS</vt:lpstr>
      <vt:lpstr>RESUMEN AJUSTES</vt:lpstr>
      <vt:lpstr>TRAMOS y METAS AJSUTADOS</vt:lpstr>
      <vt:lpstr>TRAMOS y METAS NUEVAS</vt:lpstr>
      <vt:lpstr>TRAMOS </vt:lpstr>
      <vt:lpstr>INTERPRETACION RESULTADOS</vt:lpstr>
      <vt:lpstr>TAREAS URGENTES</vt:lpstr>
      <vt:lpstr>RESUMEN SULTADOS</vt:lpstr>
      <vt:lpstr>METAS T(5) AJUSTADO</vt:lpstr>
      <vt:lpstr>METAS  (4) AJUSTADO</vt:lpstr>
      <vt:lpstr>METAS T3 AJUSTADO</vt:lpstr>
      <vt:lpstr>METAS T2 AJUSTADO</vt:lpstr>
      <vt:lpstr>METAS T1-AJUSTADO</vt:lpstr>
      <vt:lpstr> CARGAS de LEY PERMISIBLE ESP´S</vt:lpstr>
      <vt:lpstr>OBJ DE CALIDAD TRAMOS</vt:lpstr>
      <vt:lpstr>CRITERIOS EVALUACIÓN METAS</vt:lpstr>
      <vt:lpstr>PROCESO DE EVALUACIÓN</vt:lpstr>
      <vt:lpstr>CMP Y O DE CALIDAD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Andres</dc:creator>
  <cp:lastModifiedBy>Ayari Rojano Marin</cp:lastModifiedBy>
  <cp:lastPrinted>2020-08-22T20:36:00Z</cp:lastPrinted>
  <dcterms:created xsi:type="dcterms:W3CDTF">2020-05-29T13:35:00Z</dcterms:created>
  <dcterms:modified xsi:type="dcterms:W3CDTF">2021-08-18T16:58:59Z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1033-11.2.0.9669</vt:lpwstr>
  </property>
</Properties>
</file>